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6.xml" ContentType="application/vnd.ms-excel.controlpropertie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trlProps/ctrlProp7.xml" ContentType="application/vnd.ms-excel.controlproperties+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105" windowWidth="5520" windowHeight="4065" tabRatio="731"/>
  </bookViews>
  <sheets>
    <sheet name="Home" sheetId="12" r:id="rId1"/>
    <sheet name="Quick_Budget" sheetId="1" r:id="rId2"/>
    <sheet name="Budget_By_Month" sheetId="5" r:id="rId3"/>
    <sheet name="Tracking" sheetId="4" r:id="rId4"/>
    <sheet name="Comparison" sheetId="7" r:id="rId5"/>
    <sheet name="Spending_Analyzer" sheetId="14" r:id="rId6"/>
    <sheet name="Daily_Spending" sheetId="8" state="hidden" r:id="rId7"/>
    <sheet name="Help" sheetId="11" r:id="rId8"/>
  </sheets>
  <definedNames>
    <definedName name="ADDINCOMEROWS">Quick_Budget:Budget_By_Month!$16:$27</definedName>
    <definedName name="BBM_SPENDING">Budget_By_Month!$C$31:$Q$252</definedName>
    <definedName name="BBMADDINCOME">Budget_By_Month!$C$13:$C$27</definedName>
    <definedName name="BBMADDROWS">Budget_By_Month!$C$59:$C$63,Budget_By_Month!$C$76:$C$80,Budget_By_Month!$C$93:$C$97,Budget_By_Month!$C$110:$C$114,Budget_By_Month!$C$127:$C$131,Budget_By_Month!$C$144:$C$148,Budget_By_Month!$C$161:$C$165,Budget_By_Month!$C$178:$C$252,Budget_By_Month!$C$42:$C$46</definedName>
    <definedName name="BUDGETM">Budget_By_Month!$E$6:$S$252</definedName>
    <definedName name="BVT_MONTHLY">OFFSET(Spending_Analyzer!$AB$8,0,0,Spending_Analyzer!$AA$7)</definedName>
    <definedName name="CADDINCOME">Comparison!$C$13:$C$27</definedName>
    <definedName name="CADDROWS">Comparison!$C$59:$C$63,Comparison!$C$76:$C$80,Comparison!$C$93:$C$97,Comparison!$C$110:$C$114,Comparison!$C$127:$C$131,Comparison!$C$144:$C$148,Comparison!$C$161:$C$165,Comparison!$C$178:$C$252,Comparison!$C$42:$C$46</definedName>
    <definedName name="CHARTMONTH">Budget_By_Month!$AA$257:$AC$272</definedName>
    <definedName name="HIDEBUDGET">Budget_By_Month!$J$1:$P$1</definedName>
    <definedName name="HIDETRACKING">Tracking!$H$1:$O$2</definedName>
    <definedName name="Jan">Budget_By_Month!$E$6:$S$252</definedName>
    <definedName name="MONTHSA">Tracking!$AD$256:$AE$267</definedName>
    <definedName name="MONTHSB">Tracking!$AE$256:$AF$267</definedName>
    <definedName name="MONTHSC">Tracking!$AA$256:$AC$270</definedName>
    <definedName name="MONTHSD">Tracking!$AE$256:$AG$268</definedName>
    <definedName name="MONTHSE">Comparison!$R$256:$T$272</definedName>
    <definedName name="OVERBUDGETRANK">Spending_Analyzer!$U$43:$Y$264</definedName>
    <definedName name="PIE_CATEGORIES">OFFSET(Spending_Analyzer!$V$22,0,0,Spending_Analyzer!$Z$7)</definedName>
    <definedName name="PIE_SPENDING">OFFSET(Spending_Analyzer!$X$22,0,0,Spending_Analyzer!$Z$7)</definedName>
    <definedName name="_xlnm.Print_Area" localSheetId="2">Budget_By_Month!$B$4:$X$253</definedName>
    <definedName name="_xlnm.Print_Area" localSheetId="4">Comparison!$B$4:$P$253</definedName>
    <definedName name="_xlnm.Print_Area" localSheetId="6">Daily_Spending!$B$4:$AJ$230</definedName>
    <definedName name="_xlnm.Print_Area" localSheetId="1">Quick_Budget!$B$4:$O$253</definedName>
    <definedName name="_xlnm.Print_Area" localSheetId="5">Spending_Analyzer!$B$4:$N$38</definedName>
    <definedName name="_xlnm.Print_Area" localSheetId="3">Tracking!$B$4:$X$254</definedName>
    <definedName name="QB_SPENDING">Quick_Budget!$C$31:$G$252</definedName>
    <definedName name="QBADDINCOME">Quick_Budget!$C$13:$C$27</definedName>
    <definedName name="QBADDROWS">Quick_Budget!$C$59:$C$63,Quick_Budget!$C$76:$C$80,Quick_Budget!$C$93:$C$97,Quick_Budget!$C$110:$C$114,Quick_Budget!$C$127:$C$131,Quick_Budget!$C$144:$C$148,Quick_Budget!$C$161:$C$165,Quick_Budget!$C$178:$C$252,Quick_Budget!$C$42:$C$46</definedName>
    <definedName name="QBCALC">Quick_Budget!$E$256:$G$263</definedName>
    <definedName name="QBMULTIPLE">Comparison!$U$262</definedName>
    <definedName name="T_SPENDING">Tracking!$C$31:$P$252</definedName>
    <definedName name="TADDINCOME">Tracking!$C$13:$C$27</definedName>
    <definedName name="TADDROWS">Tracking!$C$59:$C$63,Tracking!$C$76:$C$80,Tracking!$C$93:$C$97,Tracking!$C$110:$C$114,Tracking!$C$127:$C$131,Tracking!$C$144:$C$148,Tracking!$C$161:$C$165,Tracking!$C$178:$C$252,Tracking!$C$42:$C$46</definedName>
    <definedName name="TRACKING">Tracking!$D$6:$R$253</definedName>
  </definedNames>
  <calcPr calcId="144525"/>
</workbook>
</file>

<file path=xl/calcChain.xml><?xml version="1.0" encoding="utf-8"?>
<calcChain xmlns="http://schemas.openxmlformats.org/spreadsheetml/2006/main">
  <c r="T255" i="7" l="1"/>
  <c r="P32" i="4"/>
  <c r="Q42" i="5"/>
  <c r="P42" i="4"/>
  <c r="Q43" i="5"/>
  <c r="P43" i="4"/>
  <c r="Q44" i="5"/>
  <c r="P44" i="4"/>
  <c r="Q45" i="5"/>
  <c r="P45" i="4"/>
  <c r="Q46" i="5"/>
  <c r="P46" i="4"/>
  <c r="P49" i="4"/>
  <c r="Q59" i="5"/>
  <c r="P59" i="4"/>
  <c r="Q60" i="5"/>
  <c r="P60" i="4"/>
  <c r="Q61" i="5"/>
  <c r="P61" i="4"/>
  <c r="Q62" i="5"/>
  <c r="P62" i="4"/>
  <c r="Q63" i="5"/>
  <c r="P63" i="4"/>
  <c r="P66" i="4"/>
  <c r="Q76" i="5"/>
  <c r="P76" i="4"/>
  <c r="Q77" i="5"/>
  <c r="P77" i="4"/>
  <c r="Q78" i="5"/>
  <c r="P78" i="4"/>
  <c r="Q79" i="5"/>
  <c r="P79" i="4"/>
  <c r="Q80" i="5"/>
  <c r="P80" i="4"/>
  <c r="Q83" i="5"/>
  <c r="P83" i="4"/>
  <c r="Q93" i="5"/>
  <c r="P93" i="4"/>
  <c r="Q94" i="5"/>
  <c r="P94" i="4"/>
  <c r="Q95" i="5"/>
  <c r="P95" i="4"/>
  <c r="Q96" i="5"/>
  <c r="P96" i="4"/>
  <c r="Q97" i="5"/>
  <c r="P97" i="4"/>
  <c r="P100" i="4"/>
  <c r="Q110" i="5"/>
  <c r="P110" i="4"/>
  <c r="Q111" i="5"/>
  <c r="P111" i="4"/>
  <c r="Q112" i="5"/>
  <c r="P112" i="4"/>
  <c r="Q113" i="5"/>
  <c r="P113" i="4"/>
  <c r="Q114" i="5"/>
  <c r="P114" i="4"/>
  <c r="P117" i="4"/>
  <c r="Q127" i="5"/>
  <c r="P127" i="4"/>
  <c r="Q128" i="5"/>
  <c r="P128" i="4"/>
  <c r="Q129" i="5"/>
  <c r="P129" i="4"/>
  <c r="Q130" i="5"/>
  <c r="P130" i="4"/>
  <c r="Q131" i="5"/>
  <c r="P131" i="4"/>
  <c r="P134" i="4"/>
  <c r="Q144" i="5"/>
  <c r="P144" i="4"/>
  <c r="Q145" i="5"/>
  <c r="P145" i="4"/>
  <c r="Q146" i="5"/>
  <c r="P146" i="4"/>
  <c r="Q147" i="5"/>
  <c r="P147" i="4"/>
  <c r="Q148" i="5"/>
  <c r="P148" i="4"/>
  <c r="P151" i="4"/>
  <c r="Q161" i="5"/>
  <c r="P161" i="4"/>
  <c r="Q162" i="5"/>
  <c r="P162" i="4"/>
  <c r="Q163" i="5"/>
  <c r="P163" i="4"/>
  <c r="Q164" i="5"/>
  <c r="P164" i="4"/>
  <c r="Q165" i="5"/>
  <c r="P165" i="4"/>
  <c r="P168" i="4"/>
  <c r="Q178" i="5"/>
  <c r="P178" i="4"/>
  <c r="Q179" i="5"/>
  <c r="P179" i="4"/>
  <c r="Q180" i="5"/>
  <c r="P180" i="4"/>
  <c r="Q181" i="5"/>
  <c r="P181" i="4"/>
  <c r="Q182" i="5"/>
  <c r="P182" i="4"/>
  <c r="Q185" i="5"/>
  <c r="P185" i="4"/>
  <c r="Q186" i="5"/>
  <c r="P186" i="4"/>
  <c r="Q187" i="5"/>
  <c r="P187" i="4"/>
  <c r="Q188" i="5"/>
  <c r="P188" i="4"/>
  <c r="Q189" i="5"/>
  <c r="P189" i="4"/>
  <c r="Q190" i="5"/>
  <c r="P190" i="4"/>
  <c r="Q191" i="5"/>
  <c r="P191" i="4"/>
  <c r="Q192" i="5"/>
  <c r="P192" i="4"/>
  <c r="Q193" i="5"/>
  <c r="P193" i="4"/>
  <c r="Q194" i="5"/>
  <c r="P194" i="4"/>
  <c r="Q195" i="5"/>
  <c r="P195" i="4"/>
  <c r="Q196" i="5"/>
  <c r="P196" i="4"/>
  <c r="Q197" i="5"/>
  <c r="P197" i="4"/>
  <c r="Q198" i="5"/>
  <c r="P198" i="4"/>
  <c r="Q199" i="5"/>
  <c r="P199" i="4"/>
  <c r="Q202" i="5"/>
  <c r="P202" i="4"/>
  <c r="Q203" i="5"/>
  <c r="P203" i="4"/>
  <c r="Q204" i="5"/>
  <c r="P204" i="4"/>
  <c r="Q205" i="5"/>
  <c r="P205" i="4"/>
  <c r="Q206" i="5"/>
  <c r="P206" i="4"/>
  <c r="Q207" i="5"/>
  <c r="P207" i="4"/>
  <c r="Q208" i="5"/>
  <c r="P208" i="4"/>
  <c r="Q209" i="5"/>
  <c r="P209" i="4"/>
  <c r="Q210" i="5"/>
  <c r="P210" i="4"/>
  <c r="Q211" i="5"/>
  <c r="P211" i="4"/>
  <c r="Q212" i="5"/>
  <c r="P212" i="4"/>
  <c r="Q213" i="5"/>
  <c r="P213" i="4"/>
  <c r="Q214" i="5"/>
  <c r="P214" i="4"/>
  <c r="Q215" i="5"/>
  <c r="P215" i="4"/>
  <c r="Q216" i="5"/>
  <c r="P216" i="4"/>
  <c r="Q219" i="5"/>
  <c r="P219" i="4"/>
  <c r="Q220" i="5"/>
  <c r="P220" i="4"/>
  <c r="Q221" i="5"/>
  <c r="P221" i="4"/>
  <c r="Q222" i="5"/>
  <c r="P222" i="4"/>
  <c r="Q223" i="5"/>
  <c r="P223" i="4"/>
  <c r="Q224" i="5"/>
  <c r="P224" i="4"/>
  <c r="Q225" i="5"/>
  <c r="P225" i="4"/>
  <c r="Q226" i="5"/>
  <c r="P226" i="4"/>
  <c r="Q227" i="5"/>
  <c r="P227" i="4"/>
  <c r="Q228" i="5"/>
  <c r="P228" i="4"/>
  <c r="Q229" i="5"/>
  <c r="P229" i="4"/>
  <c r="Q230" i="5"/>
  <c r="P230" i="4"/>
  <c r="Q231" i="5"/>
  <c r="P231" i="4"/>
  <c r="Q232" i="5"/>
  <c r="P232" i="4"/>
  <c r="Q233" i="5"/>
  <c r="P233" i="4"/>
  <c r="Q236" i="5"/>
  <c r="P236" i="4"/>
  <c r="Q237" i="5"/>
  <c r="P237" i="4"/>
  <c r="Q238" i="5"/>
  <c r="P238" i="4"/>
  <c r="Q239" i="5"/>
  <c r="P239" i="4"/>
  <c r="Q240" i="5"/>
  <c r="P240" i="4"/>
  <c r="Q241" i="5"/>
  <c r="P241" i="4"/>
  <c r="Q242" i="5"/>
  <c r="P242" i="4"/>
  <c r="Q243" i="5"/>
  <c r="P243" i="4"/>
  <c r="Q244" i="5"/>
  <c r="P244" i="4"/>
  <c r="Q245" i="5"/>
  <c r="P245" i="4"/>
  <c r="Q246" i="5"/>
  <c r="P246" i="4"/>
  <c r="Q247" i="5"/>
  <c r="P247" i="4"/>
  <c r="Q248" i="5"/>
  <c r="P248" i="4"/>
  <c r="Q249" i="5"/>
  <c r="P249" i="4"/>
  <c r="Q250" i="5"/>
  <c r="P250" i="4"/>
  <c r="Q251" i="5"/>
  <c r="P251" i="4"/>
  <c r="Q252" i="5"/>
  <c r="P252" i="4"/>
  <c r="Q256" i="7"/>
  <c r="T257" i="7" s="1"/>
  <c r="S259" i="7" s="1"/>
  <c r="T5" i="14" s="1"/>
  <c r="E6" i="5"/>
  <c r="D6" i="4" s="1"/>
  <c r="AA3" i="5"/>
  <c r="AA256" i="5"/>
  <c r="AH274" i="4" s="1"/>
  <c r="C32" i="4" s="1"/>
  <c r="C32" i="7" s="1"/>
  <c r="V44" i="14" s="1"/>
  <c r="AA44" i="14"/>
  <c r="U256" i="7"/>
  <c r="C49" i="4"/>
  <c r="C49" i="7" s="1"/>
  <c r="V61" i="14" s="1"/>
  <c r="C66" i="4"/>
  <c r="C66" i="7" s="1"/>
  <c r="V78" i="14" s="1"/>
  <c r="C134" i="4"/>
  <c r="C134" i="7" s="1"/>
  <c r="V146" i="14" s="1"/>
  <c r="C151" i="4"/>
  <c r="C151" i="7" s="1"/>
  <c r="V163" i="14" s="1"/>
  <c r="AC254" i="4"/>
  <c r="D31" i="4"/>
  <c r="D48" i="4"/>
  <c r="D65" i="4"/>
  <c r="D82" i="4"/>
  <c r="D99" i="4"/>
  <c r="D116" i="4"/>
  <c r="D133" i="4"/>
  <c r="D150" i="4"/>
  <c r="D167" i="4"/>
  <c r="D184" i="4"/>
  <c r="D201" i="4"/>
  <c r="D218" i="4"/>
  <c r="D235" i="4"/>
  <c r="H252" i="1"/>
  <c r="G252" i="1"/>
  <c r="H251" i="1"/>
  <c r="G251" i="1"/>
  <c r="H250" i="1"/>
  <c r="G250" i="1"/>
  <c r="H249" i="1"/>
  <c r="G249" i="1"/>
  <c r="H248" i="1"/>
  <c r="G248" i="1"/>
  <c r="H247" i="1"/>
  <c r="G247" i="1"/>
  <c r="H246" i="1"/>
  <c r="G246" i="1"/>
  <c r="H245" i="1"/>
  <c r="G245" i="1"/>
  <c r="H244" i="1"/>
  <c r="G244" i="1"/>
  <c r="H243" i="1"/>
  <c r="G243" i="1"/>
  <c r="H242" i="1"/>
  <c r="G242" i="1"/>
  <c r="H241" i="1"/>
  <c r="G241" i="1"/>
  <c r="H240" i="1"/>
  <c r="G240" i="1"/>
  <c r="H239" i="1"/>
  <c r="G239" i="1"/>
  <c r="H238" i="1"/>
  <c r="G238" i="1"/>
  <c r="H237" i="1"/>
  <c r="G237" i="1"/>
  <c r="H236" i="1"/>
  <c r="G236" i="1"/>
  <c r="H233" i="1"/>
  <c r="G233" i="1"/>
  <c r="H232" i="1"/>
  <c r="H231" i="1"/>
  <c r="H230" i="1"/>
  <c r="H229" i="1"/>
  <c r="H228" i="1"/>
  <c r="H227" i="1"/>
  <c r="H226" i="1"/>
  <c r="H225" i="1"/>
  <c r="G225" i="1"/>
  <c r="H224" i="1"/>
  <c r="G224" i="1"/>
  <c r="H223" i="1"/>
  <c r="G223" i="1"/>
  <c r="H222" i="1"/>
  <c r="G222" i="1"/>
  <c r="H221" i="1"/>
  <c r="G221" i="1"/>
  <c r="H220" i="1"/>
  <c r="G220" i="1"/>
  <c r="H219" i="1"/>
  <c r="G219" i="1"/>
  <c r="H216" i="1"/>
  <c r="G216" i="1"/>
  <c r="H215" i="1"/>
  <c r="H214" i="1"/>
  <c r="H213" i="1"/>
  <c r="H212" i="1"/>
  <c r="H211" i="1"/>
  <c r="H210" i="1"/>
  <c r="H209" i="1"/>
  <c r="H208" i="1"/>
  <c r="G208" i="1"/>
  <c r="H207" i="1"/>
  <c r="G207" i="1"/>
  <c r="H206" i="1"/>
  <c r="G206" i="1"/>
  <c r="H205" i="1"/>
  <c r="G205" i="1"/>
  <c r="H204" i="1"/>
  <c r="G204" i="1"/>
  <c r="H203" i="1"/>
  <c r="G203" i="1"/>
  <c r="H202" i="1"/>
  <c r="G202" i="1"/>
  <c r="H199" i="1"/>
  <c r="G199" i="1"/>
  <c r="H198" i="1"/>
  <c r="H197" i="1"/>
  <c r="H196" i="1"/>
  <c r="H195" i="1"/>
  <c r="H194" i="1"/>
  <c r="H193" i="1"/>
  <c r="H192" i="1"/>
  <c r="H191" i="1"/>
  <c r="G191" i="1"/>
  <c r="H190" i="1"/>
  <c r="G190" i="1"/>
  <c r="H189" i="1"/>
  <c r="G189" i="1"/>
  <c r="H188" i="1"/>
  <c r="G188" i="1"/>
  <c r="H187" i="1"/>
  <c r="G187" i="1"/>
  <c r="H186" i="1"/>
  <c r="G186" i="1"/>
  <c r="H185" i="1"/>
  <c r="G185" i="1"/>
  <c r="H182" i="1"/>
  <c r="G182" i="1"/>
  <c r="H181" i="1"/>
  <c r="H180" i="1"/>
  <c r="H179" i="1"/>
  <c r="H178" i="1"/>
  <c r="H177" i="1"/>
  <c r="H176" i="1"/>
  <c r="H175" i="1"/>
  <c r="H174" i="1"/>
  <c r="G174" i="1"/>
  <c r="H173" i="1"/>
  <c r="G173" i="1"/>
  <c r="H172" i="1"/>
  <c r="G172" i="1"/>
  <c r="H171" i="1"/>
  <c r="G171" i="1"/>
  <c r="H170" i="1"/>
  <c r="G170" i="1"/>
  <c r="H169" i="1"/>
  <c r="G169" i="1"/>
  <c r="H168" i="1"/>
  <c r="G168" i="1"/>
  <c r="H165" i="1"/>
  <c r="G165" i="1"/>
  <c r="H164" i="1"/>
  <c r="H163" i="1"/>
  <c r="H162" i="1"/>
  <c r="H161" i="1"/>
  <c r="H160" i="1"/>
  <c r="H159" i="1"/>
  <c r="H158" i="1"/>
  <c r="G157" i="1"/>
  <c r="H156" i="1"/>
  <c r="G156" i="1"/>
  <c r="H155" i="1"/>
  <c r="G155" i="1"/>
  <c r="H154" i="1"/>
  <c r="G154" i="1"/>
  <c r="H153" i="1"/>
  <c r="G153" i="1"/>
  <c r="H152" i="1"/>
  <c r="G152" i="1"/>
  <c r="H151" i="1"/>
  <c r="G151" i="1"/>
  <c r="H148" i="1"/>
  <c r="G148" i="1"/>
  <c r="H147" i="1"/>
  <c r="H146" i="1"/>
  <c r="H145" i="1"/>
  <c r="H144" i="1"/>
  <c r="H143" i="1"/>
  <c r="H142" i="1"/>
  <c r="H141" i="1"/>
  <c r="G140" i="1"/>
  <c r="H139" i="1"/>
  <c r="G139" i="1"/>
  <c r="H138" i="1"/>
  <c r="G138" i="1"/>
  <c r="H137" i="1"/>
  <c r="G137" i="1"/>
  <c r="H136" i="1"/>
  <c r="G136" i="1"/>
  <c r="H135" i="1"/>
  <c r="G135" i="1"/>
  <c r="H134" i="1"/>
  <c r="G134" i="1"/>
  <c r="H131" i="1"/>
  <c r="G131" i="1"/>
  <c r="H130" i="1"/>
  <c r="H129" i="1"/>
  <c r="H128" i="1"/>
  <c r="H127" i="1"/>
  <c r="H126" i="1"/>
  <c r="H125" i="1"/>
  <c r="H124" i="1"/>
  <c r="H123" i="1"/>
  <c r="G123" i="1"/>
  <c r="H122" i="1"/>
  <c r="G122" i="1"/>
  <c r="H121" i="1"/>
  <c r="G121" i="1"/>
  <c r="H120" i="1"/>
  <c r="G120" i="1"/>
  <c r="H119" i="1"/>
  <c r="G119" i="1"/>
  <c r="H118" i="1"/>
  <c r="G118" i="1"/>
  <c r="H117" i="1"/>
  <c r="G117" i="1"/>
  <c r="H114" i="1"/>
  <c r="G114" i="1"/>
  <c r="H113" i="1"/>
  <c r="G113" i="1"/>
  <c r="H112" i="1"/>
  <c r="G112" i="1"/>
  <c r="H111" i="1"/>
  <c r="G111" i="1"/>
  <c r="H110" i="1"/>
  <c r="G110" i="1"/>
  <c r="H109" i="1"/>
  <c r="G109" i="1"/>
  <c r="H108" i="1"/>
  <c r="G108" i="1"/>
  <c r="H107" i="1"/>
  <c r="G107" i="1"/>
  <c r="H106" i="1"/>
  <c r="H105" i="1"/>
  <c r="G105" i="1"/>
  <c r="H104" i="1"/>
  <c r="G104" i="1"/>
  <c r="H103" i="1"/>
  <c r="G103" i="1"/>
  <c r="H102" i="1"/>
  <c r="G102" i="1"/>
  <c r="H101" i="1"/>
  <c r="H100" i="1"/>
  <c r="G100" i="1"/>
  <c r="H97" i="1"/>
  <c r="G97" i="1"/>
  <c r="H96" i="1"/>
  <c r="G96" i="1"/>
  <c r="H95" i="1"/>
  <c r="G95" i="1"/>
  <c r="H94" i="1"/>
  <c r="G94" i="1"/>
  <c r="H93" i="1"/>
  <c r="G93" i="1"/>
  <c r="H92" i="1"/>
  <c r="G92" i="1"/>
  <c r="H91" i="1"/>
  <c r="G91" i="1"/>
  <c r="H90" i="1"/>
  <c r="G90" i="1"/>
  <c r="H89" i="1"/>
  <c r="H88" i="1"/>
  <c r="G88" i="1"/>
  <c r="H87" i="1"/>
  <c r="G87" i="1"/>
  <c r="H86" i="1"/>
  <c r="G86" i="1"/>
  <c r="H85" i="1"/>
  <c r="G85" i="1"/>
  <c r="H84" i="1"/>
  <c r="G84" i="1"/>
  <c r="H83" i="1"/>
  <c r="G83" i="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3" i="1"/>
  <c r="G63" i="1"/>
  <c r="H62" i="1"/>
  <c r="G62" i="1"/>
  <c r="H61" i="1"/>
  <c r="G61" i="1"/>
  <c r="H60" i="1"/>
  <c r="G60" i="1"/>
  <c r="H59" i="1"/>
  <c r="G59" i="1"/>
  <c r="H58" i="1"/>
  <c r="G58" i="1"/>
  <c r="H57" i="1"/>
  <c r="G57" i="1"/>
  <c r="H56" i="1"/>
  <c r="G56" i="1"/>
  <c r="H55" i="1"/>
  <c r="G55" i="1"/>
  <c r="H54" i="1"/>
  <c r="G54" i="1"/>
  <c r="H53" i="1"/>
  <c r="H52" i="1"/>
  <c r="G52" i="1"/>
  <c r="H51" i="1"/>
  <c r="G51" i="1"/>
  <c r="H50" i="1"/>
  <c r="G50" i="1"/>
  <c r="H49" i="1"/>
  <c r="G49" i="1"/>
  <c r="H46" i="1"/>
  <c r="G46" i="1"/>
  <c r="H45" i="1"/>
  <c r="G45" i="1"/>
  <c r="H44" i="1"/>
  <c r="G44" i="1"/>
  <c r="H43" i="1"/>
  <c r="G43" i="1"/>
  <c r="H42" i="1"/>
  <c r="G42" i="1"/>
  <c r="H41" i="1"/>
  <c r="G41" i="1"/>
  <c r="H40" i="1"/>
  <c r="G40" i="1"/>
  <c r="H39" i="1"/>
  <c r="G39" i="1"/>
  <c r="H38" i="1"/>
  <c r="G38" i="1"/>
  <c r="H37" i="1"/>
  <c r="H36" i="1"/>
  <c r="H35" i="1"/>
  <c r="G35" i="1"/>
  <c r="H34" i="1"/>
  <c r="G34" i="1"/>
  <c r="H33" i="1"/>
  <c r="G33" i="1"/>
  <c r="H32" i="1"/>
  <c r="G32"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 r="H8" i="1"/>
  <c r="G8" i="1"/>
  <c r="V3" i="14"/>
  <c r="X2" i="14"/>
  <c r="Y2" i="14" s="1"/>
  <c r="Z2" i="14" s="1"/>
  <c r="AA2" i="14" s="1"/>
  <c r="AB2" i="14" s="1"/>
  <c r="AC2" i="14" s="1"/>
  <c r="AD2" i="14" s="1"/>
  <c r="AE2" i="14" s="1"/>
  <c r="AF2" i="14" s="1"/>
  <c r="AG2" i="14" s="1"/>
  <c r="AH2" i="14" s="1"/>
  <c r="P31" i="5"/>
  <c r="O31" i="5"/>
  <c r="N31" i="5"/>
  <c r="M31" i="5"/>
  <c r="L31" i="5"/>
  <c r="K31" i="5"/>
  <c r="J31" i="5"/>
  <c r="I31" i="5"/>
  <c r="H31" i="5"/>
  <c r="G31" i="5"/>
  <c r="F31" i="5"/>
  <c r="E31" i="5"/>
  <c r="O31" i="4"/>
  <c r="N31" i="4"/>
  <c r="M31" i="4"/>
  <c r="L31" i="4"/>
  <c r="K31" i="4"/>
  <c r="J31" i="4"/>
  <c r="I31" i="4"/>
  <c r="H31" i="4"/>
  <c r="G31" i="4"/>
  <c r="F31" i="4"/>
  <c r="E31" i="4"/>
  <c r="N82" i="5"/>
  <c r="M82" i="5"/>
  <c r="L82" i="5"/>
  <c r="K82" i="5"/>
  <c r="J82" i="5"/>
  <c r="I82" i="5"/>
  <c r="H82" i="5"/>
  <c r="G82" i="5"/>
  <c r="F82" i="5"/>
  <c r="E82" i="5"/>
  <c r="P169" i="4"/>
  <c r="P170" i="4"/>
  <c r="P171" i="4"/>
  <c r="P172" i="4"/>
  <c r="P173" i="4"/>
  <c r="P174" i="4"/>
  <c r="P175" i="4"/>
  <c r="P176" i="4"/>
  <c r="P177" i="4"/>
  <c r="P152" i="4"/>
  <c r="P153" i="4"/>
  <c r="P154" i="4"/>
  <c r="P155" i="4"/>
  <c r="P156" i="4"/>
  <c r="P157" i="4"/>
  <c r="P158" i="4"/>
  <c r="P159" i="4"/>
  <c r="P160" i="4"/>
  <c r="P135" i="4"/>
  <c r="P136" i="4"/>
  <c r="P137" i="4"/>
  <c r="P138" i="4"/>
  <c r="P139" i="4"/>
  <c r="P140" i="4"/>
  <c r="P141" i="4"/>
  <c r="P142" i="4"/>
  <c r="P143" i="4"/>
  <c r="P118" i="4"/>
  <c r="P119" i="4"/>
  <c r="P120" i="4"/>
  <c r="P121" i="4"/>
  <c r="P122" i="4"/>
  <c r="P123" i="4"/>
  <c r="P124" i="4"/>
  <c r="P125" i="4"/>
  <c r="P126" i="4"/>
  <c r="P101" i="4"/>
  <c r="P102" i="4"/>
  <c r="P103" i="4"/>
  <c r="P104" i="4"/>
  <c r="P105" i="4"/>
  <c r="P106" i="4"/>
  <c r="P107" i="4"/>
  <c r="P108" i="4"/>
  <c r="P109" i="4"/>
  <c r="P84" i="4"/>
  <c r="P85" i="4"/>
  <c r="P86" i="4"/>
  <c r="P87" i="4"/>
  <c r="P88" i="4"/>
  <c r="P89" i="4"/>
  <c r="P90" i="4"/>
  <c r="P91" i="4"/>
  <c r="P92" i="4"/>
  <c r="P67" i="4"/>
  <c r="P68" i="4"/>
  <c r="P69" i="4"/>
  <c r="P70" i="4"/>
  <c r="P71" i="4"/>
  <c r="P72" i="4"/>
  <c r="P73" i="4"/>
  <c r="P74" i="4"/>
  <c r="P75" i="4"/>
  <c r="P50" i="4"/>
  <c r="P51" i="4"/>
  <c r="P52" i="4"/>
  <c r="P53" i="4"/>
  <c r="P54" i="4"/>
  <c r="P55" i="4"/>
  <c r="P56" i="4"/>
  <c r="P57" i="4"/>
  <c r="P58" i="4"/>
  <c r="P33" i="4"/>
  <c r="P34" i="4"/>
  <c r="P35" i="4"/>
  <c r="P36" i="4"/>
  <c r="P37" i="4"/>
  <c r="P38" i="4"/>
  <c r="P39" i="4"/>
  <c r="P40" i="4"/>
  <c r="P41" i="4"/>
  <c r="Q35" i="5"/>
  <c r="C83" i="4"/>
  <c r="C83" i="7" s="1"/>
  <c r="V95" i="14" s="1"/>
  <c r="S1" i="14"/>
  <c r="T2" i="14"/>
  <c r="C252" i="4"/>
  <c r="C252" i="7"/>
  <c r="V264" i="14" s="1"/>
  <c r="C251" i="4"/>
  <c r="C251" i="7" s="1"/>
  <c r="V263" i="14" s="1"/>
  <c r="C250" i="4"/>
  <c r="C250" i="7" s="1"/>
  <c r="V262" i="14" s="1"/>
  <c r="C249" i="4"/>
  <c r="C249" i="7" s="1"/>
  <c r="V261" i="14" s="1"/>
  <c r="C248" i="4"/>
  <c r="C248" i="7"/>
  <c r="V260" i="14" s="1"/>
  <c r="C247" i="4"/>
  <c r="C247" i="7" s="1"/>
  <c r="V259" i="14" s="1"/>
  <c r="C246" i="4"/>
  <c r="C246" i="7" s="1"/>
  <c r="V258" i="14" s="1"/>
  <c r="C245" i="4"/>
  <c r="C245" i="7" s="1"/>
  <c r="V257" i="14" s="1"/>
  <c r="C244" i="4"/>
  <c r="C244" i="7"/>
  <c r="V256" i="14" s="1"/>
  <c r="C243" i="4"/>
  <c r="C243" i="7" s="1"/>
  <c r="V255" i="14" s="1"/>
  <c r="C242" i="4"/>
  <c r="C242" i="7" s="1"/>
  <c r="V254" i="14" s="1"/>
  <c r="C241" i="4"/>
  <c r="C241" i="7" s="1"/>
  <c r="V253" i="14" s="1"/>
  <c r="C240" i="4"/>
  <c r="C240" i="7"/>
  <c r="V252" i="14" s="1"/>
  <c r="C239" i="4"/>
  <c r="C239" i="7" s="1"/>
  <c r="V251" i="14" s="1"/>
  <c r="C238" i="4"/>
  <c r="C238" i="7" s="1"/>
  <c r="V250" i="14" s="1"/>
  <c r="C237" i="4"/>
  <c r="C237" i="7" s="1"/>
  <c r="V249" i="14" s="1"/>
  <c r="C236" i="4"/>
  <c r="C236" i="7"/>
  <c r="V248" i="14" s="1"/>
  <c r="C233" i="4"/>
  <c r="C233" i="7" s="1"/>
  <c r="V245" i="14" s="1"/>
  <c r="C232" i="4"/>
  <c r="C232" i="7" s="1"/>
  <c r="V244" i="14" s="1"/>
  <c r="C231" i="4"/>
  <c r="C231" i="7" s="1"/>
  <c r="V243" i="14" s="1"/>
  <c r="C230" i="4"/>
  <c r="C230" i="7"/>
  <c r="V242" i="14" s="1"/>
  <c r="C229" i="4"/>
  <c r="C229" i="7" s="1"/>
  <c r="V241" i="14" s="1"/>
  <c r="C228" i="4"/>
  <c r="C228" i="7" s="1"/>
  <c r="V240" i="14" s="1"/>
  <c r="C227" i="4"/>
  <c r="C227" i="7" s="1"/>
  <c r="V239" i="14" s="1"/>
  <c r="C226" i="4"/>
  <c r="C226" i="7"/>
  <c r="V238" i="14" s="1"/>
  <c r="C225" i="4"/>
  <c r="C225" i="7" s="1"/>
  <c r="V237" i="14" s="1"/>
  <c r="C224" i="4"/>
  <c r="C224" i="7" s="1"/>
  <c r="V236" i="14" s="1"/>
  <c r="C223" i="4"/>
  <c r="C223" i="7" s="1"/>
  <c r="V235" i="14" s="1"/>
  <c r="C222" i="4"/>
  <c r="C222" i="7"/>
  <c r="V234" i="14" s="1"/>
  <c r="C221" i="4"/>
  <c r="C221" i="7" s="1"/>
  <c r="V233" i="14" s="1"/>
  <c r="C220" i="4"/>
  <c r="C220" i="7" s="1"/>
  <c r="V232" i="14" s="1"/>
  <c r="C219" i="4"/>
  <c r="C219" i="7" s="1"/>
  <c r="V231" i="14" s="1"/>
  <c r="C216" i="4"/>
  <c r="C216" i="7"/>
  <c r="V228" i="14" s="1"/>
  <c r="C215" i="4"/>
  <c r="C215" i="7" s="1"/>
  <c r="V227" i="14" s="1"/>
  <c r="C214" i="4"/>
  <c r="C214" i="7" s="1"/>
  <c r="V226" i="14" s="1"/>
  <c r="C213" i="4"/>
  <c r="C213" i="7" s="1"/>
  <c r="V225" i="14" s="1"/>
  <c r="C212" i="4"/>
  <c r="C212" i="7"/>
  <c r="V224" i="14" s="1"/>
  <c r="C211" i="4"/>
  <c r="C211" i="7" s="1"/>
  <c r="V223" i="14" s="1"/>
  <c r="C210" i="4"/>
  <c r="C210" i="7" s="1"/>
  <c r="V222" i="14" s="1"/>
  <c r="C209" i="4"/>
  <c r="C209" i="7" s="1"/>
  <c r="V221" i="14" s="1"/>
  <c r="C208" i="4"/>
  <c r="C208" i="7"/>
  <c r="V220" i="14" s="1"/>
  <c r="C207" i="4"/>
  <c r="C207" i="7" s="1"/>
  <c r="V219" i="14" s="1"/>
  <c r="C206" i="4"/>
  <c r="C206" i="7" s="1"/>
  <c r="V218" i="14" s="1"/>
  <c r="C205" i="4"/>
  <c r="C205" i="7" s="1"/>
  <c r="V217" i="14" s="1"/>
  <c r="C204" i="4"/>
  <c r="C204" i="7"/>
  <c r="V216" i="14" s="1"/>
  <c r="C203" i="4"/>
  <c r="C203" i="7" s="1"/>
  <c r="V215" i="14" s="1"/>
  <c r="C202" i="4"/>
  <c r="C202" i="7" s="1"/>
  <c r="V214" i="14" s="1"/>
  <c r="C199" i="4"/>
  <c r="C199" i="7" s="1"/>
  <c r="V211" i="14" s="1"/>
  <c r="C198" i="4"/>
  <c r="C198" i="7"/>
  <c r="V210" i="14" s="1"/>
  <c r="C197" i="4"/>
  <c r="C197" i="7" s="1"/>
  <c r="V209" i="14" s="1"/>
  <c r="C196" i="4"/>
  <c r="C196" i="7" s="1"/>
  <c r="V208" i="14" s="1"/>
  <c r="C195" i="4"/>
  <c r="C195" i="7" s="1"/>
  <c r="V207" i="14" s="1"/>
  <c r="C194" i="4"/>
  <c r="C194" i="7"/>
  <c r="V206" i="14" s="1"/>
  <c r="C193" i="4"/>
  <c r="C193" i="7" s="1"/>
  <c r="V205" i="14" s="1"/>
  <c r="C192" i="4"/>
  <c r="C192" i="7" s="1"/>
  <c r="V204" i="14" s="1"/>
  <c r="C191" i="4"/>
  <c r="C191" i="7" s="1"/>
  <c r="V203" i="14" s="1"/>
  <c r="C190" i="4"/>
  <c r="C190" i="7"/>
  <c r="V202" i="14" s="1"/>
  <c r="C189" i="4"/>
  <c r="C189" i="7" s="1"/>
  <c r="V201" i="14" s="1"/>
  <c r="C188" i="4"/>
  <c r="C188" i="7" s="1"/>
  <c r="V200" i="14" s="1"/>
  <c r="C187" i="4"/>
  <c r="C187" i="7" s="1"/>
  <c r="V199" i="14" s="1"/>
  <c r="C186" i="4"/>
  <c r="C186" i="7"/>
  <c r="V198" i="14" s="1"/>
  <c r="C182" i="4"/>
  <c r="C182" i="7" s="1"/>
  <c r="V194" i="14" s="1"/>
  <c r="C181" i="4"/>
  <c r="C181" i="7" s="1"/>
  <c r="V193" i="14" s="1"/>
  <c r="C180" i="4"/>
  <c r="C180" i="7" s="1"/>
  <c r="V192" i="14" s="1"/>
  <c r="C179" i="4"/>
  <c r="C179" i="7"/>
  <c r="V191" i="14" s="1"/>
  <c r="C178" i="4"/>
  <c r="C178" i="7" s="1"/>
  <c r="V190" i="14" s="1"/>
  <c r="C177" i="4"/>
  <c r="C177" i="7" s="1"/>
  <c r="V189" i="14" s="1"/>
  <c r="C176" i="4"/>
  <c r="C176" i="7" s="1"/>
  <c r="V188" i="14" s="1"/>
  <c r="C175" i="4"/>
  <c r="C175" i="7"/>
  <c r="V187" i="14" s="1"/>
  <c r="C174" i="4"/>
  <c r="C174" i="7" s="1"/>
  <c r="V186" i="14" s="1"/>
  <c r="C173" i="4"/>
  <c r="C173" i="7" s="1"/>
  <c r="V185" i="14" s="1"/>
  <c r="C172" i="4"/>
  <c r="C172" i="7" s="1"/>
  <c r="V184" i="14" s="1"/>
  <c r="C171" i="4"/>
  <c r="C171" i="7"/>
  <c r="V183" i="14" s="1"/>
  <c r="C170" i="4"/>
  <c r="C170" i="7" s="1"/>
  <c r="V182" i="14" s="1"/>
  <c r="C169" i="4"/>
  <c r="C169" i="7" s="1"/>
  <c r="V181" i="14" s="1"/>
  <c r="C165" i="4"/>
  <c r="C165" i="7" s="1"/>
  <c r="V177" i="14" s="1"/>
  <c r="C164" i="4"/>
  <c r="C164" i="7"/>
  <c r="V176" i="14" s="1"/>
  <c r="C163" i="4"/>
  <c r="C163" i="7" s="1"/>
  <c r="V175" i="14" s="1"/>
  <c r="C162" i="4"/>
  <c r="C162" i="7" s="1"/>
  <c r="V174" i="14" s="1"/>
  <c r="C161" i="4"/>
  <c r="C161" i="7" s="1"/>
  <c r="V173" i="14" s="1"/>
  <c r="C160" i="4"/>
  <c r="C160" i="7"/>
  <c r="V172" i="14" s="1"/>
  <c r="C159" i="4"/>
  <c r="C159" i="7" s="1"/>
  <c r="V171" i="14" s="1"/>
  <c r="C158" i="4"/>
  <c r="C158" i="7" s="1"/>
  <c r="V170" i="14" s="1"/>
  <c r="C157" i="4"/>
  <c r="C157" i="7" s="1"/>
  <c r="V169" i="14" s="1"/>
  <c r="C156" i="4"/>
  <c r="C156" i="7"/>
  <c r="V168" i="14" s="1"/>
  <c r="C155" i="4"/>
  <c r="C155" i="7" s="1"/>
  <c r="V167" i="14" s="1"/>
  <c r="C154" i="4"/>
  <c r="C154" i="7" s="1"/>
  <c r="V166" i="14" s="1"/>
  <c r="C153" i="4"/>
  <c r="C153" i="7" s="1"/>
  <c r="V165" i="14" s="1"/>
  <c r="C152" i="4"/>
  <c r="C152" i="7"/>
  <c r="V164" i="14" s="1"/>
  <c r="C148" i="4"/>
  <c r="C148" i="7" s="1"/>
  <c r="V160" i="14" s="1"/>
  <c r="C147" i="4"/>
  <c r="C147" i="7" s="1"/>
  <c r="V159" i="14" s="1"/>
  <c r="C146" i="4"/>
  <c r="C146" i="7" s="1"/>
  <c r="V158" i="14" s="1"/>
  <c r="C145" i="4"/>
  <c r="C145" i="7"/>
  <c r="V157" i="14" s="1"/>
  <c r="C144" i="4"/>
  <c r="C144" i="7" s="1"/>
  <c r="V156" i="14" s="1"/>
  <c r="C143" i="4"/>
  <c r="C143" i="7" s="1"/>
  <c r="V155" i="14" s="1"/>
  <c r="C142" i="4"/>
  <c r="C142" i="7" s="1"/>
  <c r="V154" i="14" s="1"/>
  <c r="C141" i="4"/>
  <c r="C141" i="7"/>
  <c r="V153" i="14" s="1"/>
  <c r="C140" i="4"/>
  <c r="C140" i="7" s="1"/>
  <c r="V152" i="14" s="1"/>
  <c r="C139" i="4"/>
  <c r="C139" i="7" s="1"/>
  <c r="V151" i="14" s="1"/>
  <c r="C138" i="4"/>
  <c r="C138" i="7" s="1"/>
  <c r="V150" i="14" s="1"/>
  <c r="C137" i="4"/>
  <c r="C137" i="7"/>
  <c r="V149" i="14" s="1"/>
  <c r="C136" i="4"/>
  <c r="C136" i="7" s="1"/>
  <c r="V148" i="14" s="1"/>
  <c r="C135" i="4"/>
  <c r="C135" i="7" s="1"/>
  <c r="V147" i="14" s="1"/>
  <c r="C131" i="4"/>
  <c r="C131" i="7" s="1"/>
  <c r="V143" i="14" s="1"/>
  <c r="C130" i="4"/>
  <c r="C130" i="7"/>
  <c r="V142" i="14" s="1"/>
  <c r="C129" i="4"/>
  <c r="C129" i="7" s="1"/>
  <c r="V141" i="14" s="1"/>
  <c r="C128" i="4"/>
  <c r="C128" i="7" s="1"/>
  <c r="V140" i="14" s="1"/>
  <c r="C127" i="4"/>
  <c r="C127" i="7" s="1"/>
  <c r="V139" i="14" s="1"/>
  <c r="C126" i="4"/>
  <c r="C126" i="7"/>
  <c r="V138" i="14" s="1"/>
  <c r="C125" i="4"/>
  <c r="C125" i="7" s="1"/>
  <c r="V137" i="14" s="1"/>
  <c r="C124" i="4"/>
  <c r="C124" i="7" s="1"/>
  <c r="V136" i="14" s="1"/>
  <c r="C123" i="4"/>
  <c r="C123" i="7" s="1"/>
  <c r="V135" i="14" s="1"/>
  <c r="C122" i="4"/>
  <c r="C122" i="7"/>
  <c r="V134" i="14" s="1"/>
  <c r="C121" i="4"/>
  <c r="C121" i="7" s="1"/>
  <c r="V133" i="14" s="1"/>
  <c r="C120" i="4"/>
  <c r="C120" i="7" s="1"/>
  <c r="V132" i="14" s="1"/>
  <c r="C119" i="4"/>
  <c r="C119" i="7" s="1"/>
  <c r="V131" i="14" s="1"/>
  <c r="C118" i="4"/>
  <c r="C118" i="7"/>
  <c r="V130" i="14" s="1"/>
  <c r="C114" i="4"/>
  <c r="C114" i="7" s="1"/>
  <c r="V126" i="14" s="1"/>
  <c r="C113" i="4"/>
  <c r="C113" i="7" s="1"/>
  <c r="V125" i="14" s="1"/>
  <c r="C112" i="4"/>
  <c r="C112" i="7" s="1"/>
  <c r="V124" i="14" s="1"/>
  <c r="C111" i="4"/>
  <c r="C111" i="7"/>
  <c r="V123" i="14" s="1"/>
  <c r="C110" i="4"/>
  <c r="C110" i="7" s="1"/>
  <c r="V122" i="14" s="1"/>
  <c r="C109" i="4"/>
  <c r="C109" i="7" s="1"/>
  <c r="V121" i="14" s="1"/>
  <c r="C108" i="4"/>
  <c r="C108" i="7" s="1"/>
  <c r="V120" i="14" s="1"/>
  <c r="C107" i="4"/>
  <c r="C107" i="7"/>
  <c r="V119" i="14" s="1"/>
  <c r="C106" i="4"/>
  <c r="C106" i="7" s="1"/>
  <c r="V118" i="14" s="1"/>
  <c r="C105" i="4"/>
  <c r="C105" i="7" s="1"/>
  <c r="V117" i="14" s="1"/>
  <c r="C104" i="4"/>
  <c r="C104" i="7" s="1"/>
  <c r="V116" i="14" s="1"/>
  <c r="C103" i="4"/>
  <c r="C103" i="7"/>
  <c r="V115" i="14" s="1"/>
  <c r="C102" i="4"/>
  <c r="C102" i="7" s="1"/>
  <c r="V114" i="14" s="1"/>
  <c r="C101" i="4"/>
  <c r="C101" i="7" s="1"/>
  <c r="V113" i="14" s="1"/>
  <c r="C97" i="4"/>
  <c r="C97" i="7" s="1"/>
  <c r="V109" i="14" s="1"/>
  <c r="C96" i="4"/>
  <c r="C96" i="7"/>
  <c r="V108" i="14" s="1"/>
  <c r="C95" i="4"/>
  <c r="C95" i="7" s="1"/>
  <c r="V107" i="14" s="1"/>
  <c r="C94" i="4"/>
  <c r="C94" i="7" s="1"/>
  <c r="V106" i="14" s="1"/>
  <c r="C93" i="4"/>
  <c r="C93" i="7" s="1"/>
  <c r="V105" i="14" s="1"/>
  <c r="C92" i="4"/>
  <c r="C92" i="7"/>
  <c r="V104" i="14" s="1"/>
  <c r="C91" i="4"/>
  <c r="C91" i="7" s="1"/>
  <c r="V103" i="14" s="1"/>
  <c r="C90" i="4"/>
  <c r="C90" i="7" s="1"/>
  <c r="V102" i="14" s="1"/>
  <c r="C89" i="4"/>
  <c r="C89" i="7" s="1"/>
  <c r="V101" i="14" s="1"/>
  <c r="C88" i="4"/>
  <c r="C88" i="7"/>
  <c r="V100" i="14" s="1"/>
  <c r="C87" i="4"/>
  <c r="C87" i="7" s="1"/>
  <c r="V99" i="14" s="1"/>
  <c r="C86" i="4"/>
  <c r="C86" i="7" s="1"/>
  <c r="V98" i="14" s="1"/>
  <c r="C85" i="4"/>
  <c r="C85" i="7" s="1"/>
  <c r="V97" i="14" s="1"/>
  <c r="C84" i="4"/>
  <c r="C84" i="7"/>
  <c r="V96" i="14" s="1"/>
  <c r="C80" i="4"/>
  <c r="C80" i="7" s="1"/>
  <c r="V92" i="14" s="1"/>
  <c r="C79" i="4"/>
  <c r="C79" i="7" s="1"/>
  <c r="V91" i="14" s="1"/>
  <c r="C78" i="4"/>
  <c r="C78" i="7" s="1"/>
  <c r="V90" i="14" s="1"/>
  <c r="C77" i="4"/>
  <c r="C77" i="7"/>
  <c r="V89" i="14" s="1"/>
  <c r="C76" i="4"/>
  <c r="C76" i="7" s="1"/>
  <c r="V88" i="14" s="1"/>
  <c r="C75" i="4"/>
  <c r="C75" i="7" s="1"/>
  <c r="V87" i="14" s="1"/>
  <c r="C74" i="4"/>
  <c r="C74" i="7" s="1"/>
  <c r="V86" i="14" s="1"/>
  <c r="C73" i="4"/>
  <c r="C73" i="7"/>
  <c r="V85" i="14" s="1"/>
  <c r="C72" i="4"/>
  <c r="C72" i="7" s="1"/>
  <c r="V84" i="14" s="1"/>
  <c r="C71" i="4"/>
  <c r="C71" i="7" s="1"/>
  <c r="V83" i="14" s="1"/>
  <c r="C70" i="4"/>
  <c r="C70" i="7" s="1"/>
  <c r="V82" i="14" s="1"/>
  <c r="C69" i="4"/>
  <c r="C69" i="7"/>
  <c r="V81" i="14" s="1"/>
  <c r="C68" i="4"/>
  <c r="C68" i="7" s="1"/>
  <c r="V80" i="14" s="1"/>
  <c r="C67" i="4"/>
  <c r="C67" i="7" s="1"/>
  <c r="V79" i="14" s="1"/>
  <c r="C63" i="4"/>
  <c r="C63" i="7" s="1"/>
  <c r="V75" i="14" s="1"/>
  <c r="C62" i="4"/>
  <c r="C62" i="7"/>
  <c r="V74" i="14" s="1"/>
  <c r="C61" i="4"/>
  <c r="C61" i="7" s="1"/>
  <c r="V73" i="14" s="1"/>
  <c r="C60" i="4"/>
  <c r="C60" i="7" s="1"/>
  <c r="V72" i="14" s="1"/>
  <c r="C59" i="4"/>
  <c r="C59" i="7" s="1"/>
  <c r="V71" i="14" s="1"/>
  <c r="C58" i="4"/>
  <c r="C58" i="7"/>
  <c r="V70" i="14" s="1"/>
  <c r="C57" i="4"/>
  <c r="C57" i="7" s="1"/>
  <c r="V69" i="14" s="1"/>
  <c r="C56" i="4"/>
  <c r="C56" i="7" s="1"/>
  <c r="V68" i="14" s="1"/>
  <c r="C55" i="4"/>
  <c r="C55" i="7" s="1"/>
  <c r="V67" i="14" s="1"/>
  <c r="C54" i="4"/>
  <c r="C54" i="7"/>
  <c r="V66" i="14" s="1"/>
  <c r="C53" i="4"/>
  <c r="C53" i="7" s="1"/>
  <c r="V65" i="14" s="1"/>
  <c r="C52" i="4"/>
  <c r="C52" i="7" s="1"/>
  <c r="V64" i="14" s="1"/>
  <c r="C51" i="4"/>
  <c r="C51" i="7" s="1"/>
  <c r="V63" i="14" s="1"/>
  <c r="C50" i="4"/>
  <c r="C50" i="7"/>
  <c r="V62" i="14" s="1"/>
  <c r="C46" i="4"/>
  <c r="C46" i="7" s="1"/>
  <c r="V58" i="14" s="1"/>
  <c r="C45" i="4"/>
  <c r="C45" i="7" s="1"/>
  <c r="V57" i="14" s="1"/>
  <c r="C44" i="4"/>
  <c r="C44" i="7" s="1"/>
  <c r="V56" i="14" s="1"/>
  <c r="C43" i="4"/>
  <c r="C43" i="7"/>
  <c r="V55" i="14" s="1"/>
  <c r="C42" i="4"/>
  <c r="C42" i="7" s="1"/>
  <c r="V54" i="14" s="1"/>
  <c r="C41" i="4"/>
  <c r="C41" i="7" s="1"/>
  <c r="V53" i="14" s="1"/>
  <c r="C40" i="4"/>
  <c r="C40" i="7" s="1"/>
  <c r="V52" i="14" s="1"/>
  <c r="C39" i="4"/>
  <c r="C39" i="7"/>
  <c r="V51" i="14" s="1"/>
  <c r="C38" i="4"/>
  <c r="C38" i="7" s="1"/>
  <c r="V50" i="14" s="1"/>
  <c r="C37" i="4"/>
  <c r="C37" i="7" s="1"/>
  <c r="V49" i="14" s="1"/>
  <c r="C36" i="4"/>
  <c r="C36" i="7" s="1"/>
  <c r="V48" i="14" s="1"/>
  <c r="C35" i="4"/>
  <c r="C35" i="7"/>
  <c r="V47" i="14" s="1"/>
  <c r="C34" i="4"/>
  <c r="C34" i="7" s="1"/>
  <c r="V46" i="14" s="1"/>
  <c r="C33" i="4"/>
  <c r="C33" i="7" s="1"/>
  <c r="V45" i="14" s="1"/>
  <c r="P48" i="5"/>
  <c r="P65" i="5"/>
  <c r="P82" i="5"/>
  <c r="P99" i="5"/>
  <c r="P116" i="5"/>
  <c r="P133" i="5"/>
  <c r="P150" i="5"/>
  <c r="P167" i="5"/>
  <c r="P184" i="5"/>
  <c r="P201" i="5"/>
  <c r="P218" i="5"/>
  <c r="P235" i="5"/>
  <c r="P30" i="5"/>
  <c r="O48" i="4"/>
  <c r="O65" i="4"/>
  <c r="O82" i="4"/>
  <c r="O99" i="4"/>
  <c r="O116" i="4"/>
  <c r="O133" i="4"/>
  <c r="O150" i="4"/>
  <c r="O167" i="4"/>
  <c r="O184" i="4"/>
  <c r="O201" i="4"/>
  <c r="O218" i="4"/>
  <c r="O235" i="4"/>
  <c r="O218" i="5"/>
  <c r="O235" i="5"/>
  <c r="O48" i="5"/>
  <c r="O65" i="5"/>
  <c r="O82" i="5"/>
  <c r="O99" i="5"/>
  <c r="O116" i="5"/>
  <c r="O133" i="5"/>
  <c r="O150" i="5"/>
  <c r="O167" i="5"/>
  <c r="O184" i="5"/>
  <c r="O201" i="5"/>
  <c r="N48" i="4"/>
  <c r="N65" i="4"/>
  <c r="N30" i="4" s="1"/>
  <c r="N82" i="4"/>
  <c r="N99" i="4"/>
  <c r="N116" i="4"/>
  <c r="N133" i="4"/>
  <c r="N150" i="4"/>
  <c r="N167" i="4"/>
  <c r="N184" i="4"/>
  <c r="N201" i="4"/>
  <c r="N218" i="4"/>
  <c r="N235" i="4"/>
  <c r="N218" i="5"/>
  <c r="N235" i="5"/>
  <c r="N48" i="5"/>
  <c r="N65" i="5"/>
  <c r="N99" i="5"/>
  <c r="N116" i="5"/>
  <c r="N133" i="5"/>
  <c r="N150" i="5"/>
  <c r="N167" i="5"/>
  <c r="N184" i="5"/>
  <c r="N201" i="5"/>
  <c r="M48" i="4"/>
  <c r="M65" i="4"/>
  <c r="M30" i="4" s="1"/>
  <c r="M82" i="4"/>
  <c r="M99" i="4"/>
  <c r="M116" i="4"/>
  <c r="M133" i="4"/>
  <c r="M150" i="4"/>
  <c r="M167" i="4"/>
  <c r="M184" i="4"/>
  <c r="M201" i="4"/>
  <c r="M218" i="4"/>
  <c r="M235" i="4"/>
  <c r="M218" i="5"/>
  <c r="M235" i="5"/>
  <c r="M48" i="5"/>
  <c r="M65" i="5"/>
  <c r="M99" i="5"/>
  <c r="M116" i="5"/>
  <c r="M133" i="5"/>
  <c r="M150" i="5"/>
  <c r="M167" i="5"/>
  <c r="M184" i="5"/>
  <c r="M201" i="5"/>
  <c r="L48" i="4"/>
  <c r="L65" i="4"/>
  <c r="L30" i="4" s="1"/>
  <c r="L82" i="4"/>
  <c r="L99" i="4"/>
  <c r="L116" i="4"/>
  <c r="L133" i="4"/>
  <c r="L150" i="4"/>
  <c r="L167" i="4"/>
  <c r="L184" i="4"/>
  <c r="L201" i="4"/>
  <c r="L218" i="4"/>
  <c r="L235" i="4"/>
  <c r="L218" i="5"/>
  <c r="L235" i="5"/>
  <c r="L48" i="5"/>
  <c r="L65" i="5"/>
  <c r="L99" i="5"/>
  <c r="L116" i="5"/>
  <c r="L133" i="5"/>
  <c r="L150" i="5"/>
  <c r="L167" i="5"/>
  <c r="L184" i="5"/>
  <c r="L201" i="5"/>
  <c r="K48" i="4"/>
  <c r="K65" i="4"/>
  <c r="K30" i="4" s="1"/>
  <c r="K82" i="4"/>
  <c r="K99" i="4"/>
  <c r="K116" i="4"/>
  <c r="K133" i="4"/>
  <c r="K150" i="4"/>
  <c r="K167" i="4"/>
  <c r="K184" i="4"/>
  <c r="K201" i="4"/>
  <c r="K218" i="4"/>
  <c r="K235" i="4"/>
  <c r="K218" i="5"/>
  <c r="K235" i="5"/>
  <c r="K48" i="5"/>
  <c r="K65" i="5"/>
  <c r="K99" i="5"/>
  <c r="K116" i="5"/>
  <c r="K133" i="5"/>
  <c r="K150" i="5"/>
  <c r="K167" i="5"/>
  <c r="K184" i="5"/>
  <c r="K201" i="5"/>
  <c r="J48" i="4"/>
  <c r="J65" i="4"/>
  <c r="J30" i="4" s="1"/>
  <c r="J82" i="4"/>
  <c r="J99" i="4"/>
  <c r="J116" i="4"/>
  <c r="J133" i="4"/>
  <c r="J150" i="4"/>
  <c r="J167" i="4"/>
  <c r="J184" i="4"/>
  <c r="J201" i="4"/>
  <c r="J218" i="4"/>
  <c r="J235" i="4"/>
  <c r="J218" i="5"/>
  <c r="J235" i="5"/>
  <c r="J48" i="5"/>
  <c r="J65" i="5"/>
  <c r="J99" i="5"/>
  <c r="J116" i="5"/>
  <c r="J133" i="5"/>
  <c r="J150" i="5"/>
  <c r="J167" i="5"/>
  <c r="J184" i="5"/>
  <c r="J201" i="5"/>
  <c r="I48" i="4"/>
  <c r="I65" i="4"/>
  <c r="I30" i="4" s="1"/>
  <c r="I82" i="4"/>
  <c r="I99" i="4"/>
  <c r="I116" i="4"/>
  <c r="I133" i="4"/>
  <c r="I150" i="4"/>
  <c r="I167" i="4"/>
  <c r="I184" i="4"/>
  <c r="I201" i="4"/>
  <c r="I218" i="4"/>
  <c r="I235" i="4"/>
  <c r="I218" i="5"/>
  <c r="I235" i="5"/>
  <c r="I48" i="5"/>
  <c r="I65" i="5"/>
  <c r="I99" i="5"/>
  <c r="I116" i="5"/>
  <c r="I133" i="5"/>
  <c r="I150" i="5"/>
  <c r="I167" i="5"/>
  <c r="I184" i="5"/>
  <c r="I201" i="5"/>
  <c r="H48" i="4"/>
  <c r="H65" i="4"/>
  <c r="H30" i="4" s="1"/>
  <c r="H82" i="4"/>
  <c r="H99" i="4"/>
  <c r="H116" i="4"/>
  <c r="H133" i="4"/>
  <c r="H150" i="4"/>
  <c r="H167" i="4"/>
  <c r="H184" i="4"/>
  <c r="H201" i="4"/>
  <c r="H218" i="4"/>
  <c r="H235" i="4"/>
  <c r="H218" i="5"/>
  <c r="H235" i="5"/>
  <c r="H48" i="5"/>
  <c r="H65" i="5"/>
  <c r="H99" i="5"/>
  <c r="H116" i="5"/>
  <c r="H133" i="5"/>
  <c r="H150" i="5"/>
  <c r="H167" i="5"/>
  <c r="H184" i="5"/>
  <c r="H201" i="5"/>
  <c r="G48" i="4"/>
  <c r="G65" i="4"/>
  <c r="G30" i="4" s="1"/>
  <c r="G82" i="4"/>
  <c r="G99" i="4"/>
  <c r="G116" i="4"/>
  <c r="G133" i="4"/>
  <c r="G150" i="4"/>
  <c r="G167" i="4"/>
  <c r="G184" i="4"/>
  <c r="G201" i="4"/>
  <c r="G218" i="4"/>
  <c r="G235" i="4"/>
  <c r="G218" i="5"/>
  <c r="G235" i="5"/>
  <c r="G48" i="5"/>
  <c r="G65" i="5"/>
  <c r="G99" i="5"/>
  <c r="G116" i="5"/>
  <c r="G133" i="5"/>
  <c r="G150" i="5"/>
  <c r="G167" i="5"/>
  <c r="G184" i="5"/>
  <c r="G201" i="5"/>
  <c r="F48" i="4"/>
  <c r="F65" i="4"/>
  <c r="F30" i="4" s="1"/>
  <c r="F82" i="4"/>
  <c r="F99" i="4"/>
  <c r="F116" i="4"/>
  <c r="F133" i="4"/>
  <c r="F150" i="4"/>
  <c r="F167" i="4"/>
  <c r="F184" i="4"/>
  <c r="F201" i="4"/>
  <c r="F218" i="4"/>
  <c r="F235" i="4"/>
  <c r="F218" i="5"/>
  <c r="F235" i="5"/>
  <c r="F48" i="5"/>
  <c r="F65" i="5"/>
  <c r="F99" i="5"/>
  <c r="F116" i="5"/>
  <c r="F133" i="5"/>
  <c r="F150" i="5"/>
  <c r="F167" i="5"/>
  <c r="F184" i="5"/>
  <c r="F201" i="5"/>
  <c r="E48" i="4"/>
  <c r="E65" i="4"/>
  <c r="E82" i="4"/>
  <c r="E99" i="4"/>
  <c r="E116" i="4"/>
  <c r="E133" i="4"/>
  <c r="E150" i="4"/>
  <c r="E167" i="4"/>
  <c r="E184" i="4"/>
  <c r="E201" i="4"/>
  <c r="E218" i="4"/>
  <c r="E235" i="4"/>
  <c r="E48" i="5"/>
  <c r="E65" i="5"/>
  <c r="E218" i="5"/>
  <c r="E235" i="5"/>
  <c r="E99" i="5"/>
  <c r="E116" i="5"/>
  <c r="E133" i="5"/>
  <c r="E150" i="5"/>
  <c r="E167" i="5"/>
  <c r="E184" i="5"/>
  <c r="E201" i="5"/>
  <c r="H48" i="1"/>
  <c r="W258" i="1"/>
  <c r="AG255" i="5"/>
  <c r="Q49" i="5"/>
  <c r="AC257" i="5"/>
  <c r="AB255" i="5" s="1"/>
  <c r="H31" i="1"/>
  <c r="W257" i="1" s="1"/>
  <c r="W3" i="14"/>
  <c r="H65" i="1"/>
  <c r="W259" i="1" s="1"/>
  <c r="T18" i="14"/>
  <c r="T17" i="14"/>
  <c r="T16" i="14"/>
  <c r="T15" i="14"/>
  <c r="T14" i="14"/>
  <c r="T13" i="14"/>
  <c r="T12" i="14"/>
  <c r="T11" i="14"/>
  <c r="T10" i="14"/>
  <c r="T9" i="14"/>
  <c r="T8" i="14"/>
  <c r="T7" i="14"/>
  <c r="T4" i="14"/>
  <c r="T3" i="14"/>
  <c r="AF272" i="4"/>
  <c r="P19" i="4"/>
  <c r="U262" i="7"/>
  <c r="Q19" i="5"/>
  <c r="C19" i="4"/>
  <c r="C19" i="7" s="1"/>
  <c r="P18" i="4"/>
  <c r="Q18" i="5"/>
  <c r="C18" i="4"/>
  <c r="C18" i="7" s="1"/>
  <c r="P17" i="4"/>
  <c r="Q17" i="5"/>
  <c r="C17" i="4"/>
  <c r="C17" i="7" s="1"/>
  <c r="P16" i="4"/>
  <c r="Q16" i="5"/>
  <c r="C16" i="4"/>
  <c r="C16" i="7"/>
  <c r="P15" i="4"/>
  <c r="Q15" i="5"/>
  <c r="C15" i="4"/>
  <c r="C15" i="7" s="1"/>
  <c r="P14" i="4"/>
  <c r="Q14" i="5"/>
  <c r="C14" i="4"/>
  <c r="C14" i="7" s="1"/>
  <c r="P13" i="4"/>
  <c r="Q13" i="5"/>
  <c r="C13" i="4"/>
  <c r="C13" i="7" s="1"/>
  <c r="P12" i="4"/>
  <c r="C12" i="4"/>
  <c r="C12" i="7" s="1"/>
  <c r="P11" i="4"/>
  <c r="C11" i="4"/>
  <c r="C11" i="7" s="1"/>
  <c r="P10" i="4"/>
  <c r="C10" i="4"/>
  <c r="C10" i="7" s="1"/>
  <c r="A9" i="4"/>
  <c r="A10" i="4" s="1"/>
  <c r="A11" i="4"/>
  <c r="A12" i="4" s="1"/>
  <c r="A13" i="4" s="1"/>
  <c r="A14" i="4" s="1"/>
  <c r="A15" i="4" s="1"/>
  <c r="A16" i="4" s="1"/>
  <c r="A17" i="4" s="1"/>
  <c r="A18" i="4" s="1"/>
  <c r="A19" i="4" s="1"/>
  <c r="Q12" i="5"/>
  <c r="Q11" i="5"/>
  <c r="Q10" i="5"/>
  <c r="F263" i="1"/>
  <c r="F261" i="1"/>
  <c r="G101" i="1" s="1"/>
  <c r="F262" i="1"/>
  <c r="Q27" i="5"/>
  <c r="Q26" i="5"/>
  <c r="Q25" i="5"/>
  <c r="Q24" i="5"/>
  <c r="Q23" i="5"/>
  <c r="Q22" i="5"/>
  <c r="Q21" i="5"/>
  <c r="Q20" i="5"/>
  <c r="Q9" i="5"/>
  <c r="Q8" i="5"/>
  <c r="E8" i="7"/>
  <c r="G65" i="1"/>
  <c r="G235" i="1"/>
  <c r="E7" i="4"/>
  <c r="K7" i="4"/>
  <c r="F7" i="4"/>
  <c r="G7" i="4"/>
  <c r="H7" i="4"/>
  <c r="I7" i="4"/>
  <c r="J7" i="4"/>
  <c r="D7" i="4"/>
  <c r="L7" i="4"/>
  <c r="M7" i="4"/>
  <c r="N7" i="4"/>
  <c r="O7" i="4"/>
  <c r="F7" i="5"/>
  <c r="L7" i="5"/>
  <c r="G7" i="5"/>
  <c r="H7" i="5"/>
  <c r="I7" i="5"/>
  <c r="J7" i="5"/>
  <c r="K7" i="5"/>
  <c r="E7" i="5"/>
  <c r="M7" i="5"/>
  <c r="N7" i="5"/>
  <c r="O7" i="5"/>
  <c r="P7" i="5"/>
  <c r="T257" i="1"/>
  <c r="A20" i="4"/>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J11" i="8"/>
  <c r="AJ12" i="8"/>
  <c r="AJ13" i="8"/>
  <c r="AJ14" i="8"/>
  <c r="AJ15" i="8"/>
  <c r="AJ16" i="8"/>
  <c r="AJ17" i="8"/>
  <c r="AJ18" i="8"/>
  <c r="AJ19" i="8"/>
  <c r="AJ20" i="8"/>
  <c r="AJ21" i="8"/>
  <c r="AJ22" i="8"/>
  <c r="AJ23" i="8"/>
  <c r="AJ10" i="8"/>
  <c r="Q8" i="8"/>
  <c r="P8" i="8"/>
  <c r="O8" i="8"/>
  <c r="N8" i="8"/>
  <c r="M8" i="8"/>
  <c r="L8" i="8"/>
  <c r="K8" i="8"/>
  <c r="J8" i="8"/>
  <c r="I8" i="8"/>
  <c r="H8" i="8"/>
  <c r="AJ210" i="8"/>
  <c r="C210" i="8"/>
  <c r="AJ209" i="8"/>
  <c r="C209" i="8"/>
  <c r="AJ208" i="8"/>
  <c r="C208" i="8"/>
  <c r="AJ207" i="8"/>
  <c r="C207" i="8"/>
  <c r="AJ206" i="8"/>
  <c r="C206" i="8"/>
  <c r="AJ205" i="8"/>
  <c r="C205" i="8"/>
  <c r="AJ204" i="8"/>
  <c r="C204" i="8"/>
  <c r="AJ203" i="8"/>
  <c r="C203" i="8"/>
  <c r="AJ202" i="8"/>
  <c r="C202" i="8"/>
  <c r="AJ201" i="8"/>
  <c r="C201" i="8"/>
  <c r="AJ200" i="8"/>
  <c r="C200" i="8"/>
  <c r="AJ199" i="8"/>
  <c r="C199" i="8"/>
  <c r="AJ198" i="8"/>
  <c r="C198" i="8"/>
  <c r="AJ197" i="8"/>
  <c r="C197" i="8"/>
  <c r="AJ196" i="8"/>
  <c r="C196" i="8"/>
  <c r="AJ195" i="8"/>
  <c r="AI195" i="8"/>
  <c r="AH195" i="8"/>
  <c r="AG195" i="8"/>
  <c r="AF195" i="8"/>
  <c r="AE195" i="8"/>
  <c r="AD195" i="8"/>
  <c r="AC195" i="8"/>
  <c r="AB195" i="8"/>
  <c r="AA195" i="8"/>
  <c r="Z195" i="8"/>
  <c r="Y195" i="8"/>
  <c r="X195" i="8"/>
  <c r="W195" i="8"/>
  <c r="V195" i="8"/>
  <c r="U195" i="8"/>
  <c r="T195" i="8"/>
  <c r="S195" i="8"/>
  <c r="R195" i="8"/>
  <c r="Q195" i="8"/>
  <c r="P195" i="8"/>
  <c r="O195" i="8"/>
  <c r="N195" i="8"/>
  <c r="M195" i="8"/>
  <c r="L195" i="8"/>
  <c r="K195" i="8"/>
  <c r="J195" i="8"/>
  <c r="I195" i="8"/>
  <c r="H195" i="8"/>
  <c r="G195" i="8"/>
  <c r="F195" i="8"/>
  <c r="E195" i="8"/>
  <c r="AJ193" i="8"/>
  <c r="C193" i="8"/>
  <c r="AJ192" i="8"/>
  <c r="C192" i="8"/>
  <c r="AJ191" i="8"/>
  <c r="C191" i="8"/>
  <c r="AJ190" i="8"/>
  <c r="C190" i="8"/>
  <c r="AJ189" i="8"/>
  <c r="C189" i="8"/>
  <c r="AJ188" i="8"/>
  <c r="C188" i="8"/>
  <c r="AJ187" i="8"/>
  <c r="C187" i="8"/>
  <c r="AJ186" i="8"/>
  <c r="C186" i="8"/>
  <c r="AJ185" i="8"/>
  <c r="C185" i="8"/>
  <c r="AJ184" i="8"/>
  <c r="C184" i="8"/>
  <c r="AJ183" i="8"/>
  <c r="C183" i="8"/>
  <c r="AJ182" i="8"/>
  <c r="C182" i="8"/>
  <c r="AJ181" i="8"/>
  <c r="C181" i="8"/>
  <c r="AJ180" i="8"/>
  <c r="C180" i="8"/>
  <c r="AJ179" i="8"/>
  <c r="C179" i="8"/>
  <c r="AJ178" i="8"/>
  <c r="AI178" i="8"/>
  <c r="AH178" i="8"/>
  <c r="AG178" i="8"/>
  <c r="AF178" i="8"/>
  <c r="AE178" i="8"/>
  <c r="AD178" i="8"/>
  <c r="AC178" i="8"/>
  <c r="AB178" i="8"/>
  <c r="AA178" i="8"/>
  <c r="Z178" i="8"/>
  <c r="Y178" i="8"/>
  <c r="X178" i="8"/>
  <c r="W178" i="8"/>
  <c r="V178" i="8"/>
  <c r="U178" i="8"/>
  <c r="T178" i="8"/>
  <c r="S178" i="8"/>
  <c r="R178" i="8"/>
  <c r="Q178" i="8"/>
  <c r="P178" i="8"/>
  <c r="O178" i="8"/>
  <c r="N178" i="8"/>
  <c r="M178" i="8"/>
  <c r="L178" i="8"/>
  <c r="K178" i="8"/>
  <c r="J178" i="8"/>
  <c r="I178" i="8"/>
  <c r="H178" i="8"/>
  <c r="G178" i="8"/>
  <c r="F178" i="8"/>
  <c r="E178" i="8"/>
  <c r="AJ176" i="8"/>
  <c r="C176" i="8"/>
  <c r="AJ175" i="8"/>
  <c r="C175" i="8"/>
  <c r="AJ174" i="8"/>
  <c r="C174" i="8"/>
  <c r="AJ173" i="8"/>
  <c r="C173" i="8"/>
  <c r="AJ172" i="8"/>
  <c r="C172" i="8"/>
  <c r="AJ171" i="8"/>
  <c r="C171" i="8"/>
  <c r="AJ170" i="8"/>
  <c r="C170" i="8"/>
  <c r="AJ169" i="8"/>
  <c r="C169" i="8"/>
  <c r="AJ168" i="8"/>
  <c r="C168" i="8"/>
  <c r="AJ167" i="8"/>
  <c r="C167" i="8"/>
  <c r="AJ166" i="8"/>
  <c r="C166" i="8"/>
  <c r="AJ165" i="8"/>
  <c r="C165" i="8"/>
  <c r="AJ164" i="8"/>
  <c r="C164" i="8"/>
  <c r="AJ163" i="8"/>
  <c r="C163" i="8"/>
  <c r="AJ162" i="8"/>
  <c r="AJ161" i="8"/>
  <c r="AI161" i="8"/>
  <c r="AH161" i="8"/>
  <c r="AG161" i="8"/>
  <c r="AF161" i="8"/>
  <c r="AE161" i="8"/>
  <c r="AD161" i="8"/>
  <c r="AC161" i="8"/>
  <c r="AB161" i="8"/>
  <c r="AA161" i="8"/>
  <c r="Z161" i="8"/>
  <c r="Y161" i="8"/>
  <c r="X161" i="8"/>
  <c r="W161" i="8"/>
  <c r="V161" i="8"/>
  <c r="U161" i="8"/>
  <c r="T161" i="8"/>
  <c r="S161" i="8"/>
  <c r="R161" i="8"/>
  <c r="Q161" i="8"/>
  <c r="P161" i="8"/>
  <c r="O161" i="8"/>
  <c r="N161" i="8"/>
  <c r="M161" i="8"/>
  <c r="L161" i="8"/>
  <c r="K161" i="8"/>
  <c r="J161" i="8"/>
  <c r="I161" i="8"/>
  <c r="H161" i="8"/>
  <c r="G161" i="8"/>
  <c r="F161" i="8"/>
  <c r="E161" i="8"/>
  <c r="AJ159" i="8"/>
  <c r="C159" i="8"/>
  <c r="AJ158" i="8"/>
  <c r="C158" i="8"/>
  <c r="AJ157" i="8"/>
  <c r="C157" i="8"/>
  <c r="AJ156" i="8"/>
  <c r="C156" i="8"/>
  <c r="AJ155" i="8"/>
  <c r="C155" i="8"/>
  <c r="AJ154" i="8"/>
  <c r="C154" i="8"/>
  <c r="AJ153" i="8"/>
  <c r="C153" i="8"/>
  <c r="AJ152" i="8"/>
  <c r="C152" i="8"/>
  <c r="AJ151" i="8"/>
  <c r="C151" i="8"/>
  <c r="AJ150" i="8"/>
  <c r="C150" i="8"/>
  <c r="AJ149" i="8"/>
  <c r="C149" i="8"/>
  <c r="AJ148" i="8"/>
  <c r="C148" i="8"/>
  <c r="AJ147" i="8"/>
  <c r="C147" i="8"/>
  <c r="AJ146" i="8"/>
  <c r="C146" i="8"/>
  <c r="AJ145" i="8"/>
  <c r="AJ144" i="8"/>
  <c r="AI144" i="8"/>
  <c r="AH144" i="8"/>
  <c r="AG144" i="8"/>
  <c r="AF144" i="8"/>
  <c r="AE144" i="8"/>
  <c r="AD144" i="8"/>
  <c r="AC144" i="8"/>
  <c r="AB144" i="8"/>
  <c r="AA144" i="8"/>
  <c r="Z144" i="8"/>
  <c r="Y144" i="8"/>
  <c r="X144" i="8"/>
  <c r="W144" i="8"/>
  <c r="V144" i="8"/>
  <c r="U144" i="8"/>
  <c r="T144" i="8"/>
  <c r="S144" i="8"/>
  <c r="R144" i="8"/>
  <c r="Q144" i="8"/>
  <c r="P144" i="8"/>
  <c r="O144" i="8"/>
  <c r="N144" i="8"/>
  <c r="M144" i="8"/>
  <c r="L144" i="8"/>
  <c r="K144" i="8"/>
  <c r="J144" i="8"/>
  <c r="I144" i="8"/>
  <c r="H144" i="8"/>
  <c r="G144" i="8"/>
  <c r="F144" i="8"/>
  <c r="E144" i="8"/>
  <c r="AJ142" i="8"/>
  <c r="C142" i="8"/>
  <c r="AJ141" i="8"/>
  <c r="C141" i="8"/>
  <c r="AJ140" i="8"/>
  <c r="C140" i="8"/>
  <c r="AJ139" i="8"/>
  <c r="C139" i="8"/>
  <c r="AJ138" i="8"/>
  <c r="C138" i="8"/>
  <c r="AJ137" i="8"/>
  <c r="C137" i="8"/>
  <c r="AJ136" i="8"/>
  <c r="C136" i="8"/>
  <c r="AJ135" i="8"/>
  <c r="C135" i="8"/>
  <c r="AJ134" i="8"/>
  <c r="C134" i="8"/>
  <c r="AJ133" i="8"/>
  <c r="C133" i="8"/>
  <c r="AJ132" i="8"/>
  <c r="C132" i="8"/>
  <c r="AJ131" i="8"/>
  <c r="C131" i="8"/>
  <c r="AJ130" i="8"/>
  <c r="C130" i="8"/>
  <c r="AJ129" i="8"/>
  <c r="C129" i="8"/>
  <c r="AJ128" i="8"/>
  <c r="C128" i="8"/>
  <c r="AJ127" i="8"/>
  <c r="AI127" i="8"/>
  <c r="AH127" i="8"/>
  <c r="AG127" i="8"/>
  <c r="AF127" i="8"/>
  <c r="AE127" i="8"/>
  <c r="AD127" i="8"/>
  <c r="AC127" i="8"/>
  <c r="AB127" i="8"/>
  <c r="AA127" i="8"/>
  <c r="Z127" i="8"/>
  <c r="Y127" i="8"/>
  <c r="X127" i="8"/>
  <c r="W127" i="8"/>
  <c r="V127" i="8"/>
  <c r="U127" i="8"/>
  <c r="T127" i="8"/>
  <c r="S127" i="8"/>
  <c r="R127" i="8"/>
  <c r="Q127" i="8"/>
  <c r="P127" i="8"/>
  <c r="O127" i="8"/>
  <c r="N127" i="8"/>
  <c r="M127" i="8"/>
  <c r="L127" i="8"/>
  <c r="K127" i="8"/>
  <c r="J127" i="8"/>
  <c r="I127" i="8"/>
  <c r="H127" i="8"/>
  <c r="G127" i="8"/>
  <c r="F127" i="8"/>
  <c r="E127" i="8"/>
  <c r="AJ228" i="8"/>
  <c r="AJ227" i="8"/>
  <c r="AJ226" i="8"/>
  <c r="AJ225" i="8"/>
  <c r="AJ224" i="8"/>
  <c r="AJ223" i="8"/>
  <c r="AJ222" i="8"/>
  <c r="AJ124" i="8"/>
  <c r="AJ123" i="8"/>
  <c r="AJ122" i="8"/>
  <c r="AJ121" i="8"/>
  <c r="AJ120" i="8"/>
  <c r="AJ119" i="8"/>
  <c r="AJ118" i="8"/>
  <c r="AJ107" i="8"/>
  <c r="AJ106" i="8"/>
  <c r="AJ105" i="8"/>
  <c r="AJ104" i="8"/>
  <c r="AJ103" i="8"/>
  <c r="AJ102" i="8"/>
  <c r="AJ101" i="8"/>
  <c r="AJ90" i="8"/>
  <c r="AJ89" i="8"/>
  <c r="AJ88" i="8"/>
  <c r="AJ87" i="8"/>
  <c r="AJ86" i="8"/>
  <c r="AJ85" i="8"/>
  <c r="AJ84" i="8"/>
  <c r="AJ73" i="8"/>
  <c r="AJ72" i="8"/>
  <c r="AJ71" i="8"/>
  <c r="AJ70" i="8"/>
  <c r="AJ69" i="8"/>
  <c r="AJ68" i="8"/>
  <c r="AJ67" i="8"/>
  <c r="AJ56" i="8"/>
  <c r="AJ55" i="8"/>
  <c r="AJ54" i="8"/>
  <c r="AJ53" i="8"/>
  <c r="AJ52" i="8"/>
  <c r="AJ51" i="8"/>
  <c r="AJ50" i="8"/>
  <c r="AJ39" i="8"/>
  <c r="AJ38" i="8"/>
  <c r="AJ37" i="8"/>
  <c r="AJ36" i="8"/>
  <c r="AJ35" i="8"/>
  <c r="AJ34" i="8"/>
  <c r="AJ275" i="4"/>
  <c r="P48" i="4"/>
  <c r="P65" i="4"/>
  <c r="P82" i="4"/>
  <c r="P99" i="4"/>
  <c r="P116" i="4"/>
  <c r="P133" i="4"/>
  <c r="P150" i="4"/>
  <c r="P167" i="4"/>
  <c r="P184" i="4"/>
  <c r="P201" i="4"/>
  <c r="P218" i="4"/>
  <c r="P235" i="4"/>
  <c r="Q32" i="5"/>
  <c r="Q33" i="5"/>
  <c r="Q34" i="5"/>
  <c r="Q36" i="5"/>
  <c r="Q37" i="5"/>
  <c r="Q38" i="5"/>
  <c r="Q39" i="5"/>
  <c r="Q40" i="5"/>
  <c r="Q41" i="5"/>
  <c r="Q50" i="5"/>
  <c r="Q51" i="5"/>
  <c r="Q52" i="5"/>
  <c r="Q53" i="5"/>
  <c r="Q54" i="5"/>
  <c r="Q55" i="5"/>
  <c r="Q56" i="5"/>
  <c r="Q57" i="5"/>
  <c r="Q58" i="5"/>
  <c r="Q66" i="5"/>
  <c r="Q67" i="5"/>
  <c r="Q68" i="5"/>
  <c r="Q69" i="5"/>
  <c r="Q70" i="5"/>
  <c r="Q71" i="5"/>
  <c r="Q72" i="5"/>
  <c r="Q73" i="5"/>
  <c r="Q74" i="5"/>
  <c r="Q75" i="5"/>
  <c r="Q84" i="5"/>
  <c r="Q85" i="5"/>
  <c r="Q86" i="5"/>
  <c r="Q87" i="5"/>
  <c r="Q88" i="5"/>
  <c r="Q89" i="5"/>
  <c r="Q90" i="5"/>
  <c r="Q91" i="5"/>
  <c r="Q92" i="5"/>
  <c r="Q100" i="5"/>
  <c r="Q101" i="5"/>
  <c r="Q99" i="5" s="1"/>
  <c r="Q102" i="5"/>
  <c r="Q103" i="5"/>
  <c r="Q104" i="5"/>
  <c r="Q105" i="5"/>
  <c r="Q106" i="5"/>
  <c r="Q107" i="5"/>
  <c r="Q108" i="5"/>
  <c r="Q109" i="5"/>
  <c r="Q117" i="5"/>
  <c r="Q118" i="5"/>
  <c r="Q119" i="5"/>
  <c r="Q120" i="5"/>
  <c r="Q121" i="5"/>
  <c r="Q122" i="5"/>
  <c r="Q123" i="5"/>
  <c r="Q124" i="5"/>
  <c r="Q125" i="5"/>
  <c r="Q126" i="5"/>
  <c r="Q134" i="5"/>
  <c r="Q135" i="5"/>
  <c r="Q136" i="5"/>
  <c r="Q137" i="5"/>
  <c r="Q138" i="5"/>
  <c r="Q139" i="5"/>
  <c r="Q140" i="5"/>
  <c r="Q141" i="5"/>
  <c r="Q142" i="5"/>
  <c r="Q143" i="5"/>
  <c r="Q133" i="5"/>
  <c r="Q151" i="5"/>
  <c r="Q152" i="5"/>
  <c r="Q153" i="5"/>
  <c r="Q154" i="5"/>
  <c r="Q155" i="5"/>
  <c r="Q156" i="5"/>
  <c r="Q157" i="5"/>
  <c r="Q158" i="5"/>
  <c r="Q159" i="5"/>
  <c r="Q160" i="5"/>
  <c r="Q168" i="5"/>
  <c r="Q169" i="5"/>
  <c r="Q167" i="5" s="1"/>
  <c r="Q170" i="5"/>
  <c r="Q171" i="5"/>
  <c r="Q172" i="5"/>
  <c r="Q173" i="5"/>
  <c r="Q174" i="5"/>
  <c r="Q175" i="5"/>
  <c r="Q176" i="5"/>
  <c r="Q177" i="5"/>
  <c r="Q184" i="5"/>
  <c r="Q201" i="5"/>
  <c r="Q218" i="5"/>
  <c r="Q235" i="5"/>
  <c r="H82" i="1"/>
  <c r="H218" i="1"/>
  <c r="H184" i="1"/>
  <c r="H201" i="1"/>
  <c r="H167" i="1"/>
  <c r="H235" i="1"/>
  <c r="H99" i="1"/>
  <c r="H116" i="1"/>
  <c r="G258" i="1"/>
  <c r="AF268" i="5"/>
  <c r="AF267" i="5"/>
  <c r="AF266" i="5"/>
  <c r="AF265" i="5"/>
  <c r="AF264" i="5"/>
  <c r="Z256" i="4"/>
  <c r="AC256" i="4" s="1"/>
  <c r="AF263" i="5"/>
  <c r="W269" i="1"/>
  <c r="W268" i="1"/>
  <c r="W267" i="1"/>
  <c r="W266" i="1"/>
  <c r="W265" i="1"/>
  <c r="V269" i="1"/>
  <c r="V267" i="1"/>
  <c r="V268" i="1"/>
  <c r="V266" i="1"/>
  <c r="V265" i="1"/>
  <c r="V264" i="1"/>
  <c r="AE255" i="4"/>
  <c r="C228" i="8"/>
  <c r="C227" i="8"/>
  <c r="C226" i="8"/>
  <c r="C225" i="8"/>
  <c r="C224" i="8"/>
  <c r="C223" i="8"/>
  <c r="C222" i="8"/>
  <c r="C221" i="8"/>
  <c r="C220" i="8"/>
  <c r="C219" i="8"/>
  <c r="C218" i="8"/>
  <c r="C217" i="8"/>
  <c r="C216" i="8"/>
  <c r="C215" i="8"/>
  <c r="C214" i="8"/>
  <c r="C213" i="8"/>
  <c r="C125" i="8"/>
  <c r="C124" i="8"/>
  <c r="C123" i="8"/>
  <c r="C122" i="8"/>
  <c r="C121" i="8"/>
  <c r="C120" i="8"/>
  <c r="C119" i="8"/>
  <c r="C118" i="8"/>
  <c r="C117" i="8"/>
  <c r="C116" i="8"/>
  <c r="C115" i="8"/>
  <c r="C114" i="8"/>
  <c r="C113" i="8"/>
  <c r="C112" i="8"/>
  <c r="C111" i="8"/>
  <c r="C108" i="8"/>
  <c r="C107" i="8"/>
  <c r="C106" i="8"/>
  <c r="C105" i="8"/>
  <c r="C104" i="8"/>
  <c r="C103" i="8"/>
  <c r="C102" i="8"/>
  <c r="C101" i="8"/>
  <c r="C100" i="8"/>
  <c r="C99" i="8"/>
  <c r="C98" i="8"/>
  <c r="C97" i="8"/>
  <c r="C96" i="8"/>
  <c r="C95" i="8"/>
  <c r="C91" i="8"/>
  <c r="C90" i="8"/>
  <c r="C89" i="8"/>
  <c r="C88" i="8"/>
  <c r="C87" i="8"/>
  <c r="C86" i="8"/>
  <c r="C85" i="8"/>
  <c r="C84" i="8"/>
  <c r="C83" i="8"/>
  <c r="C82" i="8"/>
  <c r="C81" i="8"/>
  <c r="C80" i="8"/>
  <c r="C79" i="8"/>
  <c r="C78" i="8"/>
  <c r="C73" i="8"/>
  <c r="C72" i="8"/>
  <c r="C71" i="8"/>
  <c r="C70" i="8"/>
  <c r="C69" i="8"/>
  <c r="C68" i="8"/>
  <c r="C67" i="8"/>
  <c r="C66" i="8"/>
  <c r="C65" i="8"/>
  <c r="C64" i="8"/>
  <c r="C63" i="8"/>
  <c r="C62" i="8"/>
  <c r="C61" i="8"/>
  <c r="C60" i="8"/>
  <c r="C56" i="8"/>
  <c r="C55" i="8"/>
  <c r="C54" i="8"/>
  <c r="C53" i="8"/>
  <c r="C52" i="8"/>
  <c r="C51" i="8"/>
  <c r="C50" i="8"/>
  <c r="C49" i="8"/>
  <c r="C48" i="8"/>
  <c r="C47" i="8"/>
  <c r="C46" i="8"/>
  <c r="C45" i="8"/>
  <c r="C44" i="8"/>
  <c r="C43" i="8"/>
  <c r="C40" i="8"/>
  <c r="C39" i="8"/>
  <c r="C38" i="8"/>
  <c r="C37" i="8"/>
  <c r="C36" i="8"/>
  <c r="C35" i="8"/>
  <c r="C34" i="8"/>
  <c r="C33" i="8"/>
  <c r="C32" i="8"/>
  <c r="C31" i="8"/>
  <c r="C30" i="8"/>
  <c r="C29" i="8"/>
  <c r="C28" i="8"/>
  <c r="C27" i="8"/>
  <c r="C26" i="8"/>
  <c r="C23" i="8"/>
  <c r="C22" i="8"/>
  <c r="C21" i="8"/>
  <c r="C20" i="8"/>
  <c r="C19" i="8"/>
  <c r="C18" i="8"/>
  <c r="C17" i="8"/>
  <c r="C16" i="8"/>
  <c r="C15" i="8"/>
  <c r="C14" i="8"/>
  <c r="C13" i="8"/>
  <c r="C12" i="8"/>
  <c r="C11" i="8"/>
  <c r="C10" i="8"/>
  <c r="P26" i="4"/>
  <c r="C26" i="4"/>
  <c r="C26" i="7" s="1"/>
  <c r="P25" i="4"/>
  <c r="C25" i="4"/>
  <c r="C25" i="7" s="1"/>
  <c r="P24" i="4"/>
  <c r="C24" i="4"/>
  <c r="C24" i="7" s="1"/>
  <c r="P23" i="4"/>
  <c r="C23" i="4"/>
  <c r="C23" i="7"/>
  <c r="P22" i="4"/>
  <c r="C22" i="4"/>
  <c r="C22" i="7" s="1"/>
  <c r="P21" i="4"/>
  <c r="C21" i="4"/>
  <c r="C21" i="7" s="1"/>
  <c r="AJ218" i="8"/>
  <c r="AJ116" i="8"/>
  <c r="AJ99" i="8"/>
  <c r="AJ82" i="8"/>
  <c r="AJ65" i="8"/>
  <c r="AJ48" i="8"/>
  <c r="AF262" i="5"/>
  <c r="AF261" i="5"/>
  <c r="AF260" i="5"/>
  <c r="AF259" i="5"/>
  <c r="AF258" i="5"/>
  <c r="AF257" i="5"/>
  <c r="AF256" i="5"/>
  <c r="V263" i="1"/>
  <c r="V262" i="1"/>
  <c r="V261" i="1"/>
  <c r="V260" i="1"/>
  <c r="V259" i="1"/>
  <c r="V258" i="1"/>
  <c r="V257" i="1"/>
  <c r="J4" i="7"/>
  <c r="G7" i="1"/>
  <c r="H7" i="1"/>
  <c r="Z258" i="1" s="1"/>
  <c r="W262" i="1"/>
  <c r="W261" i="1"/>
  <c r="W260" i="1"/>
  <c r="P8" i="4"/>
  <c r="F8" i="7"/>
  <c r="G8" i="7" s="1"/>
  <c r="B6" i="4"/>
  <c r="B6" i="8" s="1"/>
  <c r="AJ213" i="8"/>
  <c r="AJ214" i="8"/>
  <c r="AJ215" i="8"/>
  <c r="AJ216" i="8"/>
  <c r="AJ217" i="8"/>
  <c r="AJ219" i="8"/>
  <c r="AJ220" i="8"/>
  <c r="AJ221" i="8"/>
  <c r="AJ229" i="8"/>
  <c r="AI212" i="8"/>
  <c r="AH212" i="8"/>
  <c r="AG212" i="8"/>
  <c r="AF212" i="8"/>
  <c r="AE212" i="8"/>
  <c r="AD212" i="8"/>
  <c r="AC212" i="8"/>
  <c r="AB212" i="8"/>
  <c r="AA212" i="8"/>
  <c r="Z212" i="8"/>
  <c r="Y212" i="8"/>
  <c r="X212" i="8"/>
  <c r="W212" i="8"/>
  <c r="V212" i="8"/>
  <c r="U212" i="8"/>
  <c r="T212" i="8"/>
  <c r="S212" i="8"/>
  <c r="R212" i="8"/>
  <c r="Q212" i="8"/>
  <c r="P212" i="8"/>
  <c r="O212" i="8"/>
  <c r="N212" i="8"/>
  <c r="M212" i="8"/>
  <c r="L212" i="8"/>
  <c r="K212" i="8"/>
  <c r="J212" i="8"/>
  <c r="I212" i="8"/>
  <c r="H212" i="8"/>
  <c r="G212" i="8"/>
  <c r="F212" i="8"/>
  <c r="E212" i="8"/>
  <c r="AJ9" i="8"/>
  <c r="AJ8" i="8" s="1"/>
  <c r="AJ26" i="8"/>
  <c r="AJ27" i="8"/>
  <c r="AJ28" i="8"/>
  <c r="AJ29" i="8"/>
  <c r="AJ30" i="8"/>
  <c r="AJ31" i="8"/>
  <c r="AJ32" i="8"/>
  <c r="AJ33" i="8"/>
  <c r="AJ40" i="8"/>
  <c r="AJ43" i="8"/>
  <c r="AJ44" i="8"/>
  <c r="AJ45" i="8"/>
  <c r="AJ46" i="8"/>
  <c r="AJ47" i="8"/>
  <c r="AJ49" i="8"/>
  <c r="AJ57" i="8"/>
  <c r="AJ77" i="8"/>
  <c r="AJ78" i="8"/>
  <c r="AJ79" i="8"/>
  <c r="AJ80" i="8"/>
  <c r="AJ81" i="8"/>
  <c r="AJ83" i="8"/>
  <c r="AJ91" i="8"/>
  <c r="AJ94" i="8"/>
  <c r="AJ95" i="8"/>
  <c r="AJ96" i="8"/>
  <c r="AJ97" i="8"/>
  <c r="AJ98" i="8"/>
  <c r="AJ100" i="8"/>
  <c r="AJ108" i="8"/>
  <c r="AJ60" i="8"/>
  <c r="AJ61" i="8"/>
  <c r="AJ62" i="8"/>
  <c r="AJ63" i="8"/>
  <c r="AJ64" i="8"/>
  <c r="AJ66" i="8"/>
  <c r="AJ74" i="8"/>
  <c r="AJ111" i="8"/>
  <c r="AJ112" i="8"/>
  <c r="AJ113" i="8"/>
  <c r="AJ114" i="8"/>
  <c r="AJ115" i="8"/>
  <c r="AJ117" i="8"/>
  <c r="AJ125" i="8"/>
  <c r="AI8" i="8"/>
  <c r="AI25" i="8"/>
  <c r="AI42" i="8"/>
  <c r="AI76" i="8"/>
  <c r="AI93" i="8"/>
  <c r="AI59" i="8"/>
  <c r="AI110" i="8"/>
  <c r="AH8" i="8"/>
  <c r="AH25" i="8"/>
  <c r="AH42" i="8"/>
  <c r="AH76" i="8"/>
  <c r="AH93" i="8"/>
  <c r="AH59" i="8"/>
  <c r="AH110" i="8"/>
  <c r="AG8" i="8"/>
  <c r="AG25" i="8"/>
  <c r="AG42" i="8"/>
  <c r="AG76" i="8"/>
  <c r="AG93" i="8"/>
  <c r="AG59" i="8"/>
  <c r="AG110" i="8"/>
  <c r="AF8" i="8"/>
  <c r="AF25" i="8"/>
  <c r="AF42" i="8"/>
  <c r="AF76" i="8"/>
  <c r="AF93" i="8"/>
  <c r="AF59" i="8"/>
  <c r="AF110" i="8"/>
  <c r="AE8" i="8"/>
  <c r="AE25" i="8"/>
  <c r="AE42" i="8"/>
  <c r="AE76" i="8"/>
  <c r="AE93" i="8"/>
  <c r="AE59" i="8"/>
  <c r="AE110" i="8"/>
  <c r="AD8" i="8"/>
  <c r="AD25" i="8"/>
  <c r="AD42" i="8"/>
  <c r="AD76" i="8"/>
  <c r="AD93" i="8"/>
  <c r="AD59" i="8"/>
  <c r="AD110" i="8"/>
  <c r="AC8" i="8"/>
  <c r="AC25" i="8"/>
  <c r="AC42" i="8"/>
  <c r="AC76" i="8"/>
  <c r="AC93" i="8"/>
  <c r="AC59" i="8"/>
  <c r="AC110" i="8"/>
  <c r="AB8" i="8"/>
  <c r="AB25" i="8"/>
  <c r="AB42" i="8"/>
  <c r="AB76" i="8"/>
  <c r="AB93" i="8"/>
  <c r="AB59" i="8"/>
  <c r="AB110" i="8"/>
  <c r="AA8" i="8"/>
  <c r="AA25" i="8"/>
  <c r="AA42" i="8"/>
  <c r="AA76" i="8"/>
  <c r="AA93" i="8"/>
  <c r="AA59" i="8"/>
  <c r="AA110" i="8"/>
  <c r="Z8" i="8"/>
  <c r="Z25" i="8"/>
  <c r="Z42" i="8"/>
  <c r="Z76" i="8"/>
  <c r="Z93" i="8"/>
  <c r="Z59" i="8"/>
  <c r="Z110" i="8"/>
  <c r="Y8" i="8"/>
  <c r="Y25" i="8"/>
  <c r="Y42" i="8"/>
  <c r="Y76" i="8"/>
  <c r="Y93" i="8"/>
  <c r="Y59" i="8"/>
  <c r="Y110" i="8"/>
  <c r="X8" i="8"/>
  <c r="X25" i="8"/>
  <c r="X42" i="8"/>
  <c r="X76" i="8"/>
  <c r="X93" i="8"/>
  <c r="X59" i="8"/>
  <c r="X110" i="8"/>
  <c r="W8" i="8"/>
  <c r="W25" i="8"/>
  <c r="W42" i="8"/>
  <c r="W76" i="8"/>
  <c r="W93" i="8"/>
  <c r="W59" i="8"/>
  <c r="W110" i="8"/>
  <c r="V8" i="8"/>
  <c r="V25" i="8"/>
  <c r="V42" i="8"/>
  <c r="V76" i="8"/>
  <c r="V93" i="8"/>
  <c r="V59" i="8"/>
  <c r="V110" i="8"/>
  <c r="U8" i="8"/>
  <c r="U25" i="8"/>
  <c r="U42" i="8"/>
  <c r="U76" i="8"/>
  <c r="U93" i="8"/>
  <c r="U59" i="8"/>
  <c r="U110" i="8"/>
  <c r="T8" i="8"/>
  <c r="T25" i="8"/>
  <c r="T42" i="8"/>
  <c r="T76" i="8"/>
  <c r="T93" i="8"/>
  <c r="T59" i="8"/>
  <c r="T110" i="8"/>
  <c r="S8" i="8"/>
  <c r="S25" i="8"/>
  <c r="S42" i="8"/>
  <c r="S76" i="8"/>
  <c r="S93" i="8"/>
  <c r="S59" i="8"/>
  <c r="S110" i="8"/>
  <c r="R8" i="8"/>
  <c r="R25" i="8"/>
  <c r="R42" i="8"/>
  <c r="R76" i="8"/>
  <c r="R93" i="8"/>
  <c r="R59" i="8"/>
  <c r="R110" i="8"/>
  <c r="Q25" i="8"/>
  <c r="Q42" i="8"/>
  <c r="Q76" i="8"/>
  <c r="Q93" i="8"/>
  <c r="Q59" i="8"/>
  <c r="Q110" i="8"/>
  <c r="P25" i="8"/>
  <c r="P42" i="8"/>
  <c r="P76" i="8"/>
  <c r="P93" i="8"/>
  <c r="P59" i="8"/>
  <c r="P110" i="8"/>
  <c r="O25" i="8"/>
  <c r="O42" i="8"/>
  <c r="O76" i="8"/>
  <c r="O93" i="8"/>
  <c r="O59" i="8"/>
  <c r="O110" i="8"/>
  <c r="N25" i="8"/>
  <c r="N42" i="8"/>
  <c r="N76" i="8"/>
  <c r="N93" i="8"/>
  <c r="N59" i="8"/>
  <c r="N110" i="8"/>
  <c r="M25" i="8"/>
  <c r="M42" i="8"/>
  <c r="M76" i="8"/>
  <c r="M93" i="8"/>
  <c r="M59" i="8"/>
  <c r="M110" i="8"/>
  <c r="L25" i="8"/>
  <c r="L42" i="8"/>
  <c r="L76" i="8"/>
  <c r="L93" i="8"/>
  <c r="L59" i="8"/>
  <c r="L110" i="8"/>
  <c r="K25" i="8"/>
  <c r="K42" i="8"/>
  <c r="K76" i="8"/>
  <c r="K93" i="8"/>
  <c r="K59" i="8"/>
  <c r="K110" i="8"/>
  <c r="J25" i="8"/>
  <c r="J42" i="8"/>
  <c r="J76" i="8"/>
  <c r="J93" i="8"/>
  <c r="J59" i="8"/>
  <c r="J110" i="8"/>
  <c r="I25" i="8"/>
  <c r="I42" i="8"/>
  <c r="I76" i="8"/>
  <c r="I93" i="8"/>
  <c r="I59" i="8"/>
  <c r="I110" i="8"/>
  <c r="H25" i="8"/>
  <c r="H42" i="8"/>
  <c r="H76" i="8"/>
  <c r="H93" i="8"/>
  <c r="H59" i="8"/>
  <c r="H110" i="8"/>
  <c r="G8" i="8"/>
  <c r="G25" i="8"/>
  <c r="G42" i="8"/>
  <c r="G76" i="8"/>
  <c r="G93" i="8"/>
  <c r="G59" i="8"/>
  <c r="G110" i="8"/>
  <c r="F8" i="8"/>
  <c r="F25" i="8"/>
  <c r="F42" i="8"/>
  <c r="F76" i="8"/>
  <c r="F93" i="8"/>
  <c r="F59" i="8"/>
  <c r="F110" i="8"/>
  <c r="E8" i="8"/>
  <c r="E25" i="8"/>
  <c r="E42" i="8"/>
  <c r="E76" i="8"/>
  <c r="E93" i="8"/>
  <c r="E59" i="8"/>
  <c r="E110" i="8"/>
  <c r="C74" i="8"/>
  <c r="C57" i="8"/>
  <c r="B30" i="4"/>
  <c r="B7" i="8" s="1"/>
  <c r="A9" i="7"/>
  <c r="A10" i="7" s="1"/>
  <c r="P9" i="4"/>
  <c r="F9" i="7"/>
  <c r="P20" i="4"/>
  <c r="P27" i="4"/>
  <c r="B7" i="4"/>
  <c r="B7" i="7" s="1"/>
  <c r="AB258" i="7" s="1"/>
  <c r="B6" i="7"/>
  <c r="AI274" i="4"/>
  <c r="C8" i="4"/>
  <c r="Q7" i="5"/>
  <c r="AK258" i="5"/>
  <c r="AK257" i="5"/>
  <c r="S261" i="1"/>
  <c r="Y258" i="1"/>
  <c r="Y257" i="1"/>
  <c r="AC258" i="5"/>
  <c r="AC259" i="5"/>
  <c r="AE268" i="4"/>
  <c r="AG268" i="4"/>
  <c r="C20" i="4"/>
  <c r="C20" i="7"/>
  <c r="C27" i="4"/>
  <c r="C27" i="7"/>
  <c r="C9" i="4"/>
  <c r="C9" i="7"/>
  <c r="C8" i="7"/>
  <c r="C229" i="8"/>
  <c r="C9" i="8"/>
  <c r="AB258" i="4"/>
  <c r="AC258" i="4" s="1"/>
  <c r="P7" i="4"/>
  <c r="P31" i="4" l="1"/>
  <c r="E30" i="4"/>
  <c r="Z257" i="4"/>
  <c r="AC257" i="4" s="1"/>
  <c r="F29" i="4"/>
  <c r="H29" i="4"/>
  <c r="J29" i="4"/>
  <c r="L29" i="4"/>
  <c r="N29" i="4"/>
  <c r="G29" i="4"/>
  <c r="I29" i="4"/>
  <c r="K29" i="4"/>
  <c r="M29" i="4"/>
  <c r="F7" i="8"/>
  <c r="R7" i="8"/>
  <c r="T7" i="8"/>
  <c r="V7" i="8"/>
  <c r="X7" i="8"/>
  <c r="Z7" i="8"/>
  <c r="AB7" i="8"/>
  <c r="AD7" i="8"/>
  <c r="AF7" i="8"/>
  <c r="AH7" i="8"/>
  <c r="AJ110" i="8"/>
  <c r="AJ93" i="8"/>
  <c r="AJ42" i="8"/>
  <c r="AJ212" i="8"/>
  <c r="Q150" i="5"/>
  <c r="Q82" i="5"/>
  <c r="Q31" i="5"/>
  <c r="B30" i="7"/>
  <c r="AB257" i="7" s="1"/>
  <c r="E7" i="8"/>
  <c r="G7" i="8"/>
  <c r="H7" i="8"/>
  <c r="I7" i="8"/>
  <c r="J7" i="8"/>
  <c r="K7" i="8"/>
  <c r="L7" i="8"/>
  <c r="M7" i="8"/>
  <c r="N7" i="8"/>
  <c r="O7" i="8"/>
  <c r="P7" i="8"/>
  <c r="Q7" i="8"/>
  <c r="S7" i="8"/>
  <c r="U7" i="8"/>
  <c r="W7" i="8"/>
  <c r="Y7" i="8"/>
  <c r="AA7" i="8"/>
  <c r="AC7" i="8"/>
  <c r="AE7" i="8"/>
  <c r="AG7" i="8"/>
  <c r="AI7" i="8"/>
  <c r="AJ59" i="8"/>
  <c r="AJ76" i="8"/>
  <c r="AJ25" i="8"/>
  <c r="Q116" i="5"/>
  <c r="Q65" i="5"/>
  <c r="P30" i="4"/>
  <c r="E30" i="5"/>
  <c r="F30" i="5"/>
  <c r="G30" i="5"/>
  <c r="H30" i="5"/>
  <c r="I30" i="5"/>
  <c r="J30" i="5"/>
  <c r="K30" i="5"/>
  <c r="L30" i="5"/>
  <c r="M30" i="5"/>
  <c r="N30" i="5"/>
  <c r="O30" i="5"/>
  <c r="O30" i="4"/>
  <c r="T1" i="14"/>
  <c r="C168" i="4"/>
  <c r="C117" i="4"/>
  <c r="C100" i="4"/>
  <c r="F6" i="5"/>
  <c r="D30" i="4"/>
  <c r="AC260" i="5"/>
  <c r="AC255" i="4"/>
  <c r="Q257" i="7"/>
  <c r="T258" i="7" s="1"/>
  <c r="S260" i="7" s="1"/>
  <c r="T6" i="14" s="1"/>
  <c r="AJ7" i="8"/>
  <c r="F10" i="7"/>
  <c r="A11" i="7"/>
  <c r="H157" i="1"/>
  <c r="H150" i="1" s="1"/>
  <c r="W264" i="1" s="1"/>
  <c r="H140" i="1"/>
  <c r="H133" i="1" s="1"/>
  <c r="W263" i="1" s="1"/>
  <c r="E9" i="7"/>
  <c r="G89" i="1"/>
  <c r="G82" i="1" s="1"/>
  <c r="G53" i="1"/>
  <c r="G48" i="1" s="1"/>
  <c r="G232" i="1"/>
  <c r="G231" i="1"/>
  <c r="G230" i="1"/>
  <c r="G229" i="1"/>
  <c r="G228" i="1"/>
  <c r="G227" i="1"/>
  <c r="G226" i="1"/>
  <c r="G218" i="1" s="1"/>
  <c r="G215" i="1"/>
  <c r="G214" i="1"/>
  <c r="G213" i="1"/>
  <c r="G212" i="1"/>
  <c r="G211" i="1"/>
  <c r="G210" i="1"/>
  <c r="G209" i="1"/>
  <c r="G198" i="1"/>
  <c r="G197" i="1"/>
  <c r="G196" i="1"/>
  <c r="G195" i="1"/>
  <c r="G194" i="1"/>
  <c r="G193" i="1"/>
  <c r="G192" i="1"/>
  <c r="G184" i="1" s="1"/>
  <c r="G181" i="1"/>
  <c r="G180" i="1"/>
  <c r="G179" i="1"/>
  <c r="G178" i="1"/>
  <c r="G177" i="1"/>
  <c r="G176" i="1"/>
  <c r="G175" i="1"/>
  <c r="G164" i="1"/>
  <c r="G163" i="1"/>
  <c r="G162" i="1"/>
  <c r="G161" i="1"/>
  <c r="G160" i="1"/>
  <c r="G159" i="1"/>
  <c r="G158" i="1"/>
  <c r="G150" i="1" s="1"/>
  <c r="G147" i="1"/>
  <c r="G146" i="1"/>
  <c r="G145" i="1"/>
  <c r="G144" i="1"/>
  <c r="G143" i="1"/>
  <c r="G142" i="1"/>
  <c r="G141" i="1"/>
  <c r="G130" i="1"/>
  <c r="G129" i="1"/>
  <c r="G128" i="1"/>
  <c r="G127" i="1"/>
  <c r="G126" i="1"/>
  <c r="G125" i="1"/>
  <c r="G124" i="1"/>
  <c r="G116" i="1" s="1"/>
  <c r="G106" i="1"/>
  <c r="G99" i="1" s="1"/>
  <c r="G37" i="1"/>
  <c r="G36" i="1"/>
  <c r="AJ274" i="4"/>
  <c r="AJ273" i="4" s="1"/>
  <c r="AI275" i="4"/>
  <c r="E10" i="7"/>
  <c r="Q48" i="5"/>
  <c r="C185" i="4"/>
  <c r="C184" i="4"/>
  <c r="C184" i="7" s="1"/>
  <c r="C201" i="4"/>
  <c r="C201" i="7" s="1"/>
  <c r="C150" i="4"/>
  <c r="C150" i="7" s="1"/>
  <c r="C116" i="4"/>
  <c r="C116" i="7" s="1"/>
  <c r="C82" i="4"/>
  <c r="C82" i="7" s="1"/>
  <c r="C48" i="4"/>
  <c r="C48" i="7" s="1"/>
  <c r="C235" i="4"/>
  <c r="C235" i="7" s="1"/>
  <c r="C218" i="4"/>
  <c r="C218" i="7" s="1"/>
  <c r="C167" i="4"/>
  <c r="C167" i="7" s="1"/>
  <c r="C133" i="4"/>
  <c r="C133" i="7" s="1"/>
  <c r="C99" i="4"/>
  <c r="C99" i="7" s="1"/>
  <c r="C65" i="4"/>
  <c r="C65" i="7" s="1"/>
  <c r="C31" i="4"/>
  <c r="C31" i="7" s="1"/>
  <c r="T259" i="7"/>
  <c r="R6" i="5"/>
  <c r="Q6" i="4" s="1"/>
  <c r="AA45" i="14"/>
  <c r="D254" i="4" l="1"/>
  <c r="D29" i="4" s="1"/>
  <c r="T260" i="7"/>
  <c r="C100" i="7"/>
  <c r="V112" i="14" s="1"/>
  <c r="C77" i="8"/>
  <c r="O29" i="4"/>
  <c r="C168" i="7"/>
  <c r="V180" i="14" s="1"/>
  <c r="C145" i="8"/>
  <c r="Q30" i="5"/>
  <c r="E6" i="4"/>
  <c r="E254" i="4" s="1"/>
  <c r="E29" i="4" s="1"/>
  <c r="G6" i="5"/>
  <c r="X3" i="14"/>
  <c r="C117" i="7"/>
  <c r="V129" i="14" s="1"/>
  <c r="C94" i="8"/>
  <c r="AI256" i="5"/>
  <c r="AI257" i="5" s="1"/>
  <c r="S6" i="5"/>
  <c r="R6" i="4" s="1"/>
  <c r="V8" i="14"/>
  <c r="F8" i="14" s="1"/>
  <c r="W257" i="7"/>
  <c r="C8" i="8"/>
  <c r="V12" i="14"/>
  <c r="F12" i="14" s="1"/>
  <c r="W261" i="7"/>
  <c r="C76" i="8"/>
  <c r="V16" i="14"/>
  <c r="F16" i="14" s="1"/>
  <c r="C144" i="8"/>
  <c r="V20" i="14"/>
  <c r="F20" i="14" s="1"/>
  <c r="C212" i="8"/>
  <c r="V11" i="14"/>
  <c r="F11" i="14" s="1"/>
  <c r="C59" i="8"/>
  <c r="W260" i="7"/>
  <c r="V15" i="14"/>
  <c r="F15" i="14" s="1"/>
  <c r="W264" i="7"/>
  <c r="C127" i="8"/>
  <c r="V17" i="14"/>
  <c r="F17" i="14" s="1"/>
  <c r="C161" i="8"/>
  <c r="A12" i="7"/>
  <c r="F11" i="7"/>
  <c r="E11" i="7"/>
  <c r="AA46" i="14"/>
  <c r="V10" i="14"/>
  <c r="F10" i="14" s="1"/>
  <c r="W259" i="7"/>
  <c r="C42" i="8"/>
  <c r="V14" i="14"/>
  <c r="F14" i="14" s="1"/>
  <c r="W263" i="7"/>
  <c r="C110" i="8"/>
  <c r="V19" i="14"/>
  <c r="F19" i="14" s="1"/>
  <c r="C195" i="8"/>
  <c r="V9" i="14"/>
  <c r="F9" i="14" s="1"/>
  <c r="C25" i="8"/>
  <c r="W258" i="7"/>
  <c r="V13" i="14"/>
  <c r="F13" i="14" s="1"/>
  <c r="C93" i="8"/>
  <c r="W262" i="7"/>
  <c r="V18" i="14"/>
  <c r="F18" i="14" s="1"/>
  <c r="C178" i="8"/>
  <c r="C185" i="7"/>
  <c r="V197" i="14" s="1"/>
  <c r="C162" i="8"/>
  <c r="G31" i="1"/>
  <c r="G133" i="1"/>
  <c r="G167" i="1"/>
  <c r="G201" i="1"/>
  <c r="G9" i="7"/>
  <c r="G10" i="7"/>
  <c r="H30" i="1"/>
  <c r="Z257" i="1" s="1"/>
  <c r="Z256" i="1" s="1"/>
  <c r="Y256" i="1" s="1"/>
  <c r="G11" i="7" l="1"/>
  <c r="R5" i="5"/>
  <c r="F6" i="4"/>
  <c r="F254" i="4" s="1"/>
  <c r="H6" i="5"/>
  <c r="Y3" i="14"/>
  <c r="G30" i="1"/>
  <c r="AA47" i="14"/>
  <c r="F12" i="7"/>
  <c r="A13" i="7"/>
  <c r="E12" i="7"/>
  <c r="G6" i="4" l="1"/>
  <c r="G254" i="4" s="1"/>
  <c r="I6" i="5"/>
  <c r="Z3" i="14"/>
  <c r="R37" i="5"/>
  <c r="R40" i="5"/>
  <c r="R44" i="5"/>
  <c r="R50" i="5"/>
  <c r="R54" i="5"/>
  <c r="R58" i="5"/>
  <c r="R62" i="5"/>
  <c r="R68" i="5"/>
  <c r="R72" i="5"/>
  <c r="R76" i="5"/>
  <c r="R80" i="5"/>
  <c r="R86" i="5"/>
  <c r="R90" i="5"/>
  <c r="R94" i="5"/>
  <c r="R100" i="5"/>
  <c r="R104" i="5"/>
  <c r="R108" i="5"/>
  <c r="R112" i="5"/>
  <c r="R118" i="5"/>
  <c r="R122" i="5"/>
  <c r="R126" i="5"/>
  <c r="R130" i="5"/>
  <c r="R136" i="5"/>
  <c r="R140" i="5"/>
  <c r="R144" i="5"/>
  <c r="R148" i="5"/>
  <c r="R154" i="5"/>
  <c r="R158" i="5"/>
  <c r="R162" i="5"/>
  <c r="R168" i="5"/>
  <c r="R172" i="5"/>
  <c r="R176" i="5"/>
  <c r="R180" i="5"/>
  <c r="R186" i="5"/>
  <c r="R190" i="5"/>
  <c r="R194" i="5"/>
  <c r="R198" i="5"/>
  <c r="R204" i="5"/>
  <c r="R208" i="5"/>
  <c r="R212" i="5"/>
  <c r="R216" i="5"/>
  <c r="R222" i="5"/>
  <c r="R226" i="5"/>
  <c r="R228" i="5"/>
  <c r="R230" i="5"/>
  <c r="R232" i="5"/>
  <c r="R236" i="5"/>
  <c r="R238" i="5"/>
  <c r="R240" i="5"/>
  <c r="R242" i="5"/>
  <c r="R244" i="5"/>
  <c r="R246" i="5"/>
  <c r="R248" i="5"/>
  <c r="R250" i="5"/>
  <c r="R252" i="5"/>
  <c r="R38" i="5"/>
  <c r="R42" i="5"/>
  <c r="R46" i="5"/>
  <c r="R52" i="5"/>
  <c r="R56" i="5"/>
  <c r="R60" i="5"/>
  <c r="R66" i="5"/>
  <c r="R70" i="5"/>
  <c r="R74" i="5"/>
  <c r="R78" i="5"/>
  <c r="R84" i="5"/>
  <c r="R88" i="5"/>
  <c r="R92" i="5"/>
  <c r="R96" i="5"/>
  <c r="R102" i="5"/>
  <c r="R106" i="5"/>
  <c r="R110" i="5"/>
  <c r="R114" i="5"/>
  <c r="R120" i="5"/>
  <c r="R124" i="5"/>
  <c r="R128" i="5"/>
  <c r="R134" i="5"/>
  <c r="R138" i="5"/>
  <c r="R142" i="5"/>
  <c r="R146" i="5"/>
  <c r="R152" i="5"/>
  <c r="R156" i="5"/>
  <c r="R160" i="5"/>
  <c r="R164" i="5"/>
  <c r="R170" i="5"/>
  <c r="R174" i="5"/>
  <c r="R178" i="5"/>
  <c r="R182" i="5"/>
  <c r="R188" i="5"/>
  <c r="R192" i="5"/>
  <c r="R196" i="5"/>
  <c r="R202" i="5"/>
  <c r="R206" i="5"/>
  <c r="R210" i="5"/>
  <c r="R214" i="5"/>
  <c r="R220" i="5"/>
  <c r="R224" i="5"/>
  <c r="R227" i="5"/>
  <c r="R229" i="5"/>
  <c r="R231" i="5"/>
  <c r="R233" i="5"/>
  <c r="R237" i="5"/>
  <c r="R239" i="5"/>
  <c r="R241" i="5"/>
  <c r="R243" i="5"/>
  <c r="R245" i="5"/>
  <c r="R247" i="5"/>
  <c r="R249" i="5"/>
  <c r="R251" i="5"/>
  <c r="R19" i="5"/>
  <c r="R18" i="5"/>
  <c r="R15" i="5"/>
  <c r="R14" i="5"/>
  <c r="R11" i="5"/>
  <c r="R234" i="5"/>
  <c r="R217" i="5"/>
  <c r="R200" i="5"/>
  <c r="R183" i="5"/>
  <c r="R166" i="5"/>
  <c r="R149" i="5"/>
  <c r="R132" i="5"/>
  <c r="R115" i="5"/>
  <c r="R98" i="5"/>
  <c r="R81" i="5"/>
  <c r="R64" i="5"/>
  <c r="R47" i="5"/>
  <c r="R29" i="5"/>
  <c r="R7" i="5"/>
  <c r="R17" i="5"/>
  <c r="R16" i="5"/>
  <c r="R13" i="5"/>
  <c r="R12" i="5"/>
  <c r="R10" i="5"/>
  <c r="R27" i="5"/>
  <c r="R26" i="5"/>
  <c r="R25" i="5"/>
  <c r="R24" i="5"/>
  <c r="R23" i="5"/>
  <c r="R22" i="5"/>
  <c r="R21" i="5"/>
  <c r="R20" i="5"/>
  <c r="R9" i="5"/>
  <c r="R8" i="5"/>
  <c r="R235" i="5"/>
  <c r="R218" i="5"/>
  <c r="R201" i="5"/>
  <c r="R184" i="5"/>
  <c r="R167" i="5"/>
  <c r="R150" i="5"/>
  <c r="R133" i="5"/>
  <c r="R116" i="5"/>
  <c r="R99" i="5"/>
  <c r="R82" i="5"/>
  <c r="R65" i="5"/>
  <c r="R48" i="5"/>
  <c r="R31" i="5"/>
  <c r="R28" i="5"/>
  <c r="R225" i="5"/>
  <c r="R221" i="5"/>
  <c r="R215" i="5"/>
  <c r="R211" i="5"/>
  <c r="R207" i="5"/>
  <c r="R203" i="5"/>
  <c r="R197" i="5"/>
  <c r="R193" i="5"/>
  <c r="R189" i="5"/>
  <c r="R185" i="5"/>
  <c r="R179" i="5"/>
  <c r="R175" i="5"/>
  <c r="R171" i="5"/>
  <c r="R165" i="5"/>
  <c r="R161" i="5"/>
  <c r="R157" i="5"/>
  <c r="R153" i="5"/>
  <c r="R147" i="5"/>
  <c r="R143" i="5"/>
  <c r="R139" i="5"/>
  <c r="R135" i="5"/>
  <c r="R129" i="5"/>
  <c r="R125" i="5"/>
  <c r="R121" i="5"/>
  <c r="R117" i="5"/>
  <c r="R111" i="5"/>
  <c r="R107" i="5"/>
  <c r="R103" i="5"/>
  <c r="R97" i="5"/>
  <c r="R93" i="5"/>
  <c r="R89" i="5"/>
  <c r="R85" i="5"/>
  <c r="R79" i="5"/>
  <c r="R75" i="5"/>
  <c r="R71" i="5"/>
  <c r="R67" i="5"/>
  <c r="R61" i="5"/>
  <c r="R57" i="5"/>
  <c r="R53" i="5"/>
  <c r="R49" i="5"/>
  <c r="R43" i="5"/>
  <c r="R39" i="5"/>
  <c r="S5" i="5"/>
  <c r="R35" i="5"/>
  <c r="R33" i="5"/>
  <c r="R223" i="5"/>
  <c r="R219" i="5"/>
  <c r="R213" i="5"/>
  <c r="R209" i="5"/>
  <c r="R205" i="5"/>
  <c r="R199" i="5"/>
  <c r="R191" i="5"/>
  <c r="R187" i="5"/>
  <c r="R181" i="5"/>
  <c r="R173" i="5"/>
  <c r="R163" i="5"/>
  <c r="R155" i="5"/>
  <c r="R145" i="5"/>
  <c r="R137" i="5"/>
  <c r="R127" i="5"/>
  <c r="R119" i="5"/>
  <c r="R109" i="5"/>
  <c r="R101" i="5"/>
  <c r="R91" i="5"/>
  <c r="R83" i="5"/>
  <c r="R73" i="5"/>
  <c r="R63" i="5"/>
  <c r="R55" i="5"/>
  <c r="R51" i="5"/>
  <c r="R41" i="5"/>
  <c r="Q5" i="4"/>
  <c r="R36" i="5"/>
  <c r="R34" i="5"/>
  <c r="R32" i="5"/>
  <c r="R195" i="5"/>
  <c r="R177" i="5"/>
  <c r="R169" i="5"/>
  <c r="R159" i="5"/>
  <c r="R151" i="5"/>
  <c r="R141" i="5"/>
  <c r="R131" i="5"/>
  <c r="R123" i="5"/>
  <c r="R113" i="5"/>
  <c r="R105" i="5"/>
  <c r="R95" i="5"/>
  <c r="R87" i="5"/>
  <c r="R77" i="5"/>
  <c r="R69" i="5"/>
  <c r="R59" i="5"/>
  <c r="R45" i="5"/>
  <c r="R30" i="5"/>
  <c r="A14" i="7"/>
  <c r="F13" i="7"/>
  <c r="E13" i="7"/>
  <c r="AA48" i="14"/>
  <c r="G12" i="7"/>
  <c r="G13" i="7" l="1"/>
  <c r="Q34" i="4"/>
  <c r="Q38" i="4"/>
  <c r="Q42" i="4"/>
  <c r="Q46" i="4"/>
  <c r="Q51" i="4"/>
  <c r="Q55" i="4"/>
  <c r="Q59" i="4"/>
  <c r="Q63" i="4"/>
  <c r="Q68" i="4"/>
  <c r="Q72" i="4"/>
  <c r="Q76" i="4"/>
  <c r="Q80" i="4"/>
  <c r="Q85" i="4"/>
  <c r="Q89" i="4"/>
  <c r="Q93" i="4"/>
  <c r="Q97" i="4"/>
  <c r="Q102" i="4"/>
  <c r="Q106" i="4"/>
  <c r="Q110" i="4"/>
  <c r="Q114" i="4"/>
  <c r="Q119" i="4"/>
  <c r="Q123" i="4"/>
  <c r="Q127" i="4"/>
  <c r="Q131" i="4"/>
  <c r="Q136" i="4"/>
  <c r="Q140" i="4"/>
  <c r="Q144" i="4"/>
  <c r="Q148" i="4"/>
  <c r="Q153" i="4"/>
  <c r="Q157" i="4"/>
  <c r="Q161" i="4"/>
  <c r="Q165" i="4"/>
  <c r="Q170" i="4"/>
  <c r="Q174" i="4"/>
  <c r="Q178" i="4"/>
  <c r="Q182" i="4"/>
  <c r="Q187" i="4"/>
  <c r="Q191" i="4"/>
  <c r="Q195" i="4"/>
  <c r="Q199" i="4"/>
  <c r="Q204" i="4"/>
  <c r="Q208" i="4"/>
  <c r="Q212" i="4"/>
  <c r="Q216" i="4"/>
  <c r="Q221" i="4"/>
  <c r="Q225" i="4"/>
  <c r="Q35" i="4"/>
  <c r="Q39" i="4"/>
  <c r="Q43" i="4"/>
  <c r="Q50" i="4"/>
  <c r="Q54" i="4"/>
  <c r="Q58" i="4"/>
  <c r="Q62" i="4"/>
  <c r="Q69" i="4"/>
  <c r="Q73" i="4"/>
  <c r="Q77" i="4"/>
  <c r="Q84" i="4"/>
  <c r="Q88" i="4"/>
  <c r="Q92" i="4"/>
  <c r="Q96" i="4"/>
  <c r="Q103" i="4"/>
  <c r="Q107" i="4"/>
  <c r="Q111" i="4"/>
  <c r="Q118" i="4"/>
  <c r="Q122" i="4"/>
  <c r="Q126" i="4"/>
  <c r="Q130" i="4"/>
  <c r="Q137" i="4"/>
  <c r="Q141" i="4"/>
  <c r="Q145" i="4"/>
  <c r="Q152" i="4"/>
  <c r="Q156" i="4"/>
  <c r="Q160" i="4"/>
  <c r="Q164" i="4"/>
  <c r="Q171" i="4"/>
  <c r="Q175" i="4"/>
  <c r="Q179" i="4"/>
  <c r="Q186" i="4"/>
  <c r="Q190" i="4"/>
  <c r="Q194" i="4"/>
  <c r="Q198" i="4"/>
  <c r="Q205" i="4"/>
  <c r="Q209" i="4"/>
  <c r="Q213" i="4"/>
  <c r="Q220" i="4"/>
  <c r="Q224" i="4"/>
  <c r="Q227" i="4"/>
  <c r="Q229" i="4"/>
  <c r="Q231" i="4"/>
  <c r="Q233" i="4"/>
  <c r="Q237" i="4"/>
  <c r="Q239" i="4"/>
  <c r="Q241" i="4"/>
  <c r="Q243" i="4"/>
  <c r="Q245" i="4"/>
  <c r="Q247" i="4"/>
  <c r="Q249" i="4"/>
  <c r="Q251" i="4"/>
  <c r="Q17" i="4"/>
  <c r="Q13" i="4"/>
  <c r="Q18" i="4"/>
  <c r="Q14" i="4"/>
  <c r="Q11" i="4"/>
  <c r="Q235" i="4"/>
  <c r="Q201" i="4"/>
  <c r="Q167" i="4"/>
  <c r="Q133" i="4"/>
  <c r="Q99" i="4"/>
  <c r="Q65" i="4"/>
  <c r="Q31" i="4"/>
  <c r="Q27" i="4"/>
  <c r="Q23" i="4"/>
  <c r="Q9" i="4"/>
  <c r="Q234" i="4"/>
  <c r="Q200" i="4"/>
  <c r="Q166" i="4"/>
  <c r="Q132" i="4"/>
  <c r="Q98" i="4"/>
  <c r="Q64" i="4"/>
  <c r="Q30" i="4"/>
  <c r="Q26" i="4"/>
  <c r="Q22" i="4"/>
  <c r="Q8" i="4"/>
  <c r="Q32" i="4"/>
  <c r="Q36" i="4"/>
  <c r="Q40" i="4"/>
  <c r="Q44" i="4"/>
  <c r="Q49" i="4"/>
  <c r="Q53" i="4"/>
  <c r="Q57" i="4"/>
  <c r="Q61" i="4"/>
  <c r="Q66" i="4"/>
  <c r="Q70" i="4"/>
  <c r="Q74" i="4"/>
  <c r="Q78" i="4"/>
  <c r="Q83" i="4"/>
  <c r="Q87" i="4"/>
  <c r="Q91" i="4"/>
  <c r="Q95" i="4"/>
  <c r="Q100" i="4"/>
  <c r="Q104" i="4"/>
  <c r="Q108" i="4"/>
  <c r="Q112" i="4"/>
  <c r="Q117" i="4"/>
  <c r="Q121" i="4"/>
  <c r="Q125" i="4"/>
  <c r="Q129" i="4"/>
  <c r="Q134" i="4"/>
  <c r="Q138" i="4"/>
  <c r="Q142" i="4"/>
  <c r="Q146" i="4"/>
  <c r="Q151" i="4"/>
  <c r="Q155" i="4"/>
  <c r="Q159" i="4"/>
  <c r="Q163" i="4"/>
  <c r="Q168" i="4"/>
  <c r="Q172" i="4"/>
  <c r="Q176" i="4"/>
  <c r="Q180" i="4"/>
  <c r="Q185" i="4"/>
  <c r="Q189" i="4"/>
  <c r="Q193" i="4"/>
  <c r="Q197" i="4"/>
  <c r="Q202" i="4"/>
  <c r="Q206" i="4"/>
  <c r="Q210" i="4"/>
  <c r="Q214" i="4"/>
  <c r="Q219" i="4"/>
  <c r="Q223" i="4"/>
  <c r="Q33" i="4"/>
  <c r="Q37" i="4"/>
  <c r="Q41" i="4"/>
  <c r="Q45" i="4"/>
  <c r="Q52" i="4"/>
  <c r="Q56" i="4"/>
  <c r="Q60" i="4"/>
  <c r="Q67" i="4"/>
  <c r="Q71" i="4"/>
  <c r="Q75" i="4"/>
  <c r="Q79" i="4"/>
  <c r="Q86" i="4"/>
  <c r="Q90" i="4"/>
  <c r="Q94" i="4"/>
  <c r="Q101" i="4"/>
  <c r="Q105" i="4"/>
  <c r="Q109" i="4"/>
  <c r="Q113" i="4"/>
  <c r="Q120" i="4"/>
  <c r="Q124" i="4"/>
  <c r="Q128" i="4"/>
  <c r="Q135" i="4"/>
  <c r="Q139" i="4"/>
  <c r="Q143" i="4"/>
  <c r="Q147" i="4"/>
  <c r="Q154" i="4"/>
  <c r="Q158" i="4"/>
  <c r="Q162" i="4"/>
  <c r="Q169" i="4"/>
  <c r="Q173" i="4"/>
  <c r="Q177" i="4"/>
  <c r="Q181" i="4"/>
  <c r="Q188" i="4"/>
  <c r="Q192" i="4"/>
  <c r="Q196" i="4"/>
  <c r="Q203" i="4"/>
  <c r="Q207" i="4"/>
  <c r="Q211" i="4"/>
  <c r="Q215" i="4"/>
  <c r="Q222" i="4"/>
  <c r="Q226" i="4"/>
  <c r="Q228" i="4"/>
  <c r="Q230" i="4"/>
  <c r="Q232" i="4"/>
  <c r="Q236" i="4"/>
  <c r="Q238" i="4"/>
  <c r="Q240" i="4"/>
  <c r="Q242" i="4"/>
  <c r="Q244" i="4"/>
  <c r="Q246" i="4"/>
  <c r="Q248" i="4"/>
  <c r="Q250" i="4"/>
  <c r="Q252" i="4"/>
  <c r="Q15" i="4"/>
  <c r="Q19" i="4"/>
  <c r="Q16" i="4"/>
  <c r="Q12" i="4"/>
  <c r="Q10" i="4"/>
  <c r="Q218" i="4"/>
  <c r="Q184" i="4"/>
  <c r="Q150" i="4"/>
  <c r="Q116" i="4"/>
  <c r="Q82" i="4"/>
  <c r="Q48" i="4"/>
  <c r="Q29" i="4"/>
  <c r="Q25" i="4"/>
  <c r="Q21" i="4"/>
  <c r="Q7" i="4"/>
  <c r="Q217" i="4"/>
  <c r="Q183" i="4"/>
  <c r="Q149" i="4"/>
  <c r="Q115" i="4"/>
  <c r="Q81" i="4"/>
  <c r="Q47" i="4"/>
  <c r="Q28" i="4"/>
  <c r="Q24" i="4"/>
  <c r="Q20" i="4"/>
  <c r="R5" i="4"/>
  <c r="S33" i="5"/>
  <c r="S35" i="5"/>
  <c r="S37" i="5"/>
  <c r="S39" i="5"/>
  <c r="S41" i="5"/>
  <c r="S43" i="5"/>
  <c r="S45" i="5"/>
  <c r="S49" i="5"/>
  <c r="S51" i="5"/>
  <c r="S53" i="5"/>
  <c r="S55" i="5"/>
  <c r="S57" i="5"/>
  <c r="S59" i="5"/>
  <c r="S61" i="5"/>
  <c r="S63" i="5"/>
  <c r="S67" i="5"/>
  <c r="S69" i="5"/>
  <c r="S71" i="5"/>
  <c r="S73" i="5"/>
  <c r="S75" i="5"/>
  <c r="S77" i="5"/>
  <c r="S79" i="5"/>
  <c r="S83" i="5"/>
  <c r="S85" i="5"/>
  <c r="S87" i="5"/>
  <c r="S89" i="5"/>
  <c r="S32" i="5"/>
  <c r="S34" i="5"/>
  <c r="S36" i="5"/>
  <c r="S38" i="5"/>
  <c r="S40" i="5"/>
  <c r="S42" i="5"/>
  <c r="S44" i="5"/>
  <c r="S46" i="5"/>
  <c r="S50" i="5"/>
  <c r="S52" i="5"/>
  <c r="S54" i="5"/>
  <c r="S56" i="5"/>
  <c r="S58" i="5"/>
  <c r="S60" i="5"/>
  <c r="S62" i="5"/>
  <c r="S66" i="5"/>
  <c r="S68" i="5"/>
  <c r="S70" i="5"/>
  <c r="S72" i="5"/>
  <c r="S74" i="5"/>
  <c r="S76" i="5"/>
  <c r="S78" i="5"/>
  <c r="S80" i="5"/>
  <c r="S84" i="5"/>
  <c r="S86" i="5"/>
  <c r="S88" i="5"/>
  <c r="S90" i="5"/>
  <c r="S92" i="5"/>
  <c r="S94" i="5"/>
  <c r="S96" i="5"/>
  <c r="S100" i="5"/>
  <c r="S102" i="5"/>
  <c r="S104" i="5"/>
  <c r="S106" i="5"/>
  <c r="S108" i="5"/>
  <c r="S110" i="5"/>
  <c r="S112" i="5"/>
  <c r="S114" i="5"/>
  <c r="S118" i="5"/>
  <c r="S120" i="5"/>
  <c r="S93" i="5"/>
  <c r="S97" i="5"/>
  <c r="S103" i="5"/>
  <c r="S107" i="5"/>
  <c r="S111" i="5"/>
  <c r="S117" i="5"/>
  <c r="S121" i="5"/>
  <c r="S123" i="5"/>
  <c r="S125" i="5"/>
  <c r="S127" i="5"/>
  <c r="S129" i="5"/>
  <c r="S131" i="5"/>
  <c r="S135" i="5"/>
  <c r="S137" i="5"/>
  <c r="S139" i="5"/>
  <c r="S141" i="5"/>
  <c r="S143" i="5"/>
  <c r="S145" i="5"/>
  <c r="S147" i="5"/>
  <c r="S151" i="5"/>
  <c r="S153" i="5"/>
  <c r="S155" i="5"/>
  <c r="S157" i="5"/>
  <c r="S159" i="5"/>
  <c r="S161" i="5"/>
  <c r="S163" i="5"/>
  <c r="S165" i="5"/>
  <c r="S169" i="5"/>
  <c r="S171" i="5"/>
  <c r="S173" i="5"/>
  <c r="S175" i="5"/>
  <c r="S177" i="5"/>
  <c r="S179" i="5"/>
  <c r="S181" i="5"/>
  <c r="S185" i="5"/>
  <c r="S187" i="5"/>
  <c r="S189" i="5"/>
  <c r="S191" i="5"/>
  <c r="S193" i="5"/>
  <c r="S195" i="5"/>
  <c r="S197" i="5"/>
  <c r="S199" i="5"/>
  <c r="S203" i="5"/>
  <c r="S205" i="5"/>
  <c r="S207" i="5"/>
  <c r="S209" i="5"/>
  <c r="S211" i="5"/>
  <c r="S213" i="5"/>
  <c r="S215" i="5"/>
  <c r="S219" i="5"/>
  <c r="S221" i="5"/>
  <c r="S19" i="5"/>
  <c r="S15" i="5"/>
  <c r="S12" i="5"/>
  <c r="S10" i="5"/>
  <c r="S218" i="5"/>
  <c r="S184" i="5"/>
  <c r="S150" i="5"/>
  <c r="S116" i="5"/>
  <c r="S82" i="5"/>
  <c r="S48" i="5"/>
  <c r="S29" i="5"/>
  <c r="S223" i="5"/>
  <c r="S225" i="5"/>
  <c r="S227" i="5"/>
  <c r="S229" i="5"/>
  <c r="S231" i="5"/>
  <c r="S233" i="5"/>
  <c r="S237" i="5"/>
  <c r="S239" i="5"/>
  <c r="S241" i="5"/>
  <c r="S243" i="5"/>
  <c r="S245" i="5"/>
  <c r="S247" i="5"/>
  <c r="S249" i="5"/>
  <c r="S251" i="5"/>
  <c r="S18" i="5"/>
  <c r="S14" i="5"/>
  <c r="S183" i="5"/>
  <c r="S115" i="5"/>
  <c r="S47" i="5"/>
  <c r="S27" i="5"/>
  <c r="S25" i="5"/>
  <c r="S23" i="5"/>
  <c r="S21" i="5"/>
  <c r="S9" i="5"/>
  <c r="S234" i="5"/>
  <c r="S166" i="5"/>
  <c r="S98" i="5"/>
  <c r="S30" i="5"/>
  <c r="S91" i="5"/>
  <c r="S95" i="5"/>
  <c r="S101" i="5"/>
  <c r="S105" i="5"/>
  <c r="S109" i="5"/>
  <c r="S113" i="5"/>
  <c r="S119" i="5"/>
  <c r="S122" i="5"/>
  <c r="S124" i="5"/>
  <c r="S126" i="5"/>
  <c r="S128" i="5"/>
  <c r="S130" i="5"/>
  <c r="S134" i="5"/>
  <c r="S136" i="5"/>
  <c r="S138" i="5"/>
  <c r="S140" i="5"/>
  <c r="S142" i="5"/>
  <c r="S144" i="5"/>
  <c r="S146" i="5"/>
  <c r="S148" i="5"/>
  <c r="S152" i="5"/>
  <c r="S154" i="5"/>
  <c r="S156" i="5"/>
  <c r="S158" i="5"/>
  <c r="S160" i="5"/>
  <c r="S162" i="5"/>
  <c r="S164" i="5"/>
  <c r="S168" i="5"/>
  <c r="S170" i="5"/>
  <c r="S172" i="5"/>
  <c r="S174" i="5"/>
  <c r="S176" i="5"/>
  <c r="S178" i="5"/>
  <c r="S180" i="5"/>
  <c r="S182" i="5"/>
  <c r="S186" i="5"/>
  <c r="S188" i="5"/>
  <c r="S190" i="5"/>
  <c r="S192" i="5"/>
  <c r="S194" i="5"/>
  <c r="S196" i="5"/>
  <c r="S198" i="5"/>
  <c r="S202" i="5"/>
  <c r="S204" i="5"/>
  <c r="S206" i="5"/>
  <c r="S208" i="5"/>
  <c r="S210" i="5"/>
  <c r="S212" i="5"/>
  <c r="S214" i="5"/>
  <c r="S216" i="5"/>
  <c r="S220" i="5"/>
  <c r="S222" i="5"/>
  <c r="S17" i="5"/>
  <c r="S13" i="5"/>
  <c r="S11" i="5"/>
  <c r="S235" i="5"/>
  <c r="S201" i="5"/>
  <c r="S167" i="5"/>
  <c r="S133" i="5"/>
  <c r="S99" i="5"/>
  <c r="S65" i="5"/>
  <c r="S31" i="5"/>
  <c r="S7" i="5"/>
  <c r="S224" i="5"/>
  <c r="S226" i="5"/>
  <c r="S228" i="5"/>
  <c r="S230" i="5"/>
  <c r="S232" i="5"/>
  <c r="S236" i="5"/>
  <c r="S238" i="5"/>
  <c r="S240" i="5"/>
  <c r="S242" i="5"/>
  <c r="S244" i="5"/>
  <c r="S246" i="5"/>
  <c r="S248" i="5"/>
  <c r="S250" i="5"/>
  <c r="S252" i="5"/>
  <c r="S16" i="5"/>
  <c r="S217" i="5"/>
  <c r="S149" i="5"/>
  <c r="S81" i="5"/>
  <c r="S28" i="5"/>
  <c r="S26" i="5"/>
  <c r="S24" i="5"/>
  <c r="S22" i="5"/>
  <c r="S20" i="5"/>
  <c r="S8" i="5"/>
  <c r="S200" i="5"/>
  <c r="S132" i="5"/>
  <c r="S64" i="5"/>
  <c r="H6" i="4"/>
  <c r="H254" i="4" s="1"/>
  <c r="J6" i="5"/>
  <c r="AA3" i="14"/>
  <c r="AA49" i="14"/>
  <c r="A15" i="7"/>
  <c r="F14" i="7"/>
  <c r="E14" i="7"/>
  <c r="G14" i="7" l="1"/>
  <c r="I6" i="4"/>
  <c r="I254" i="4" s="1"/>
  <c r="K6" i="5"/>
  <c r="AB3" i="14"/>
  <c r="R32" i="4"/>
  <c r="R34" i="4"/>
  <c r="R36" i="4"/>
  <c r="R38" i="4"/>
  <c r="R40" i="4"/>
  <c r="R42" i="4"/>
  <c r="R44" i="4"/>
  <c r="R46" i="4"/>
  <c r="R50" i="4"/>
  <c r="R52" i="4"/>
  <c r="R54" i="4"/>
  <c r="R56" i="4"/>
  <c r="R58" i="4"/>
  <c r="R60" i="4"/>
  <c r="R62" i="4"/>
  <c r="R66" i="4"/>
  <c r="R68" i="4"/>
  <c r="R70" i="4"/>
  <c r="R72" i="4"/>
  <c r="R74" i="4"/>
  <c r="R76" i="4"/>
  <c r="R78" i="4"/>
  <c r="R80" i="4"/>
  <c r="R84" i="4"/>
  <c r="R86" i="4"/>
  <c r="R88" i="4"/>
  <c r="R90" i="4"/>
  <c r="R92" i="4"/>
  <c r="R94" i="4"/>
  <c r="R96" i="4"/>
  <c r="R100" i="4"/>
  <c r="R102" i="4"/>
  <c r="R104" i="4"/>
  <c r="R106" i="4"/>
  <c r="R108" i="4"/>
  <c r="R110" i="4"/>
  <c r="R112" i="4"/>
  <c r="R114" i="4"/>
  <c r="R118" i="4"/>
  <c r="R120" i="4"/>
  <c r="R122" i="4"/>
  <c r="R124" i="4"/>
  <c r="R126" i="4"/>
  <c r="R128" i="4"/>
  <c r="R130" i="4"/>
  <c r="R134" i="4"/>
  <c r="R136" i="4"/>
  <c r="R138" i="4"/>
  <c r="R140" i="4"/>
  <c r="R142" i="4"/>
  <c r="R144" i="4"/>
  <c r="R146" i="4"/>
  <c r="R148" i="4"/>
  <c r="R152" i="4"/>
  <c r="R154" i="4"/>
  <c r="R156" i="4"/>
  <c r="R158" i="4"/>
  <c r="R160" i="4"/>
  <c r="R162" i="4"/>
  <c r="R164" i="4"/>
  <c r="R168" i="4"/>
  <c r="R170" i="4"/>
  <c r="R172" i="4"/>
  <c r="R174" i="4"/>
  <c r="R176" i="4"/>
  <c r="R178" i="4"/>
  <c r="R180" i="4"/>
  <c r="R182" i="4"/>
  <c r="R186" i="4"/>
  <c r="R188" i="4"/>
  <c r="R190" i="4"/>
  <c r="R192" i="4"/>
  <c r="R194" i="4"/>
  <c r="R196" i="4"/>
  <c r="R198" i="4"/>
  <c r="R202" i="4"/>
  <c r="R204" i="4"/>
  <c r="R206" i="4"/>
  <c r="R208" i="4"/>
  <c r="R210" i="4"/>
  <c r="R212" i="4"/>
  <c r="R214" i="4"/>
  <c r="R216" i="4"/>
  <c r="R220" i="4"/>
  <c r="R222" i="4"/>
  <c r="R224" i="4"/>
  <c r="R226" i="4"/>
  <c r="R228" i="4"/>
  <c r="R230" i="4"/>
  <c r="R232" i="4"/>
  <c r="R236" i="4"/>
  <c r="R238" i="4"/>
  <c r="R240" i="4"/>
  <c r="R242" i="4"/>
  <c r="R244" i="4"/>
  <c r="R246" i="4"/>
  <c r="R248" i="4"/>
  <c r="R250" i="4"/>
  <c r="R252" i="4"/>
  <c r="R15" i="4"/>
  <c r="R235" i="4"/>
  <c r="R218" i="4"/>
  <c r="R201" i="4"/>
  <c r="R184" i="4"/>
  <c r="R167" i="4"/>
  <c r="R150" i="4"/>
  <c r="R133" i="4"/>
  <c r="R116" i="4"/>
  <c r="R99" i="4"/>
  <c r="R82" i="4"/>
  <c r="R65" i="4"/>
  <c r="R48" i="4"/>
  <c r="R31" i="4"/>
  <c r="R29" i="4"/>
  <c r="R27" i="4"/>
  <c r="R25" i="4"/>
  <c r="R23" i="4"/>
  <c r="R21" i="4"/>
  <c r="R9" i="4"/>
  <c r="R7" i="4"/>
  <c r="R18" i="4"/>
  <c r="R14" i="4"/>
  <c r="R11" i="4"/>
  <c r="R12" i="4"/>
  <c r="R33" i="4"/>
  <c r="R35" i="4"/>
  <c r="R37" i="4"/>
  <c r="R39" i="4"/>
  <c r="R41" i="4"/>
  <c r="R43" i="4"/>
  <c r="R45" i="4"/>
  <c r="R49" i="4"/>
  <c r="R51" i="4"/>
  <c r="R53" i="4"/>
  <c r="R55" i="4"/>
  <c r="R57" i="4"/>
  <c r="R59" i="4"/>
  <c r="R61" i="4"/>
  <c r="R63" i="4"/>
  <c r="R67" i="4"/>
  <c r="R69" i="4"/>
  <c r="R71" i="4"/>
  <c r="R73" i="4"/>
  <c r="R75" i="4"/>
  <c r="R77" i="4"/>
  <c r="R79" i="4"/>
  <c r="R83" i="4"/>
  <c r="R85" i="4"/>
  <c r="R87" i="4"/>
  <c r="R89" i="4"/>
  <c r="R91" i="4"/>
  <c r="R93" i="4"/>
  <c r="R95" i="4"/>
  <c r="R97" i="4"/>
  <c r="R101" i="4"/>
  <c r="R103" i="4"/>
  <c r="R105" i="4"/>
  <c r="R107" i="4"/>
  <c r="R109" i="4"/>
  <c r="R111" i="4"/>
  <c r="R113" i="4"/>
  <c r="R117" i="4"/>
  <c r="R119" i="4"/>
  <c r="R121" i="4"/>
  <c r="R123" i="4"/>
  <c r="R125" i="4"/>
  <c r="R127" i="4"/>
  <c r="R129" i="4"/>
  <c r="R131" i="4"/>
  <c r="R135" i="4"/>
  <c r="R137" i="4"/>
  <c r="R139" i="4"/>
  <c r="R141" i="4"/>
  <c r="R143" i="4"/>
  <c r="R145" i="4"/>
  <c r="R147" i="4"/>
  <c r="R151" i="4"/>
  <c r="R153" i="4"/>
  <c r="R155" i="4"/>
  <c r="R157" i="4"/>
  <c r="R159" i="4"/>
  <c r="R161" i="4"/>
  <c r="R163" i="4"/>
  <c r="R165" i="4"/>
  <c r="R169" i="4"/>
  <c r="R171" i="4"/>
  <c r="R173" i="4"/>
  <c r="R175" i="4"/>
  <c r="R177" i="4"/>
  <c r="R179" i="4"/>
  <c r="R181" i="4"/>
  <c r="R185" i="4"/>
  <c r="R187" i="4"/>
  <c r="R189" i="4"/>
  <c r="R191" i="4"/>
  <c r="R193" i="4"/>
  <c r="R195" i="4"/>
  <c r="R197" i="4"/>
  <c r="R199" i="4"/>
  <c r="R203" i="4"/>
  <c r="R205" i="4"/>
  <c r="R207" i="4"/>
  <c r="R209" i="4"/>
  <c r="R211" i="4"/>
  <c r="R213" i="4"/>
  <c r="R215" i="4"/>
  <c r="R219" i="4"/>
  <c r="R221" i="4"/>
  <c r="R223" i="4"/>
  <c r="R225" i="4"/>
  <c r="R227" i="4"/>
  <c r="R229" i="4"/>
  <c r="R231" i="4"/>
  <c r="R233" i="4"/>
  <c r="R237" i="4"/>
  <c r="R239" i="4"/>
  <c r="R241" i="4"/>
  <c r="R243" i="4"/>
  <c r="R245" i="4"/>
  <c r="R247" i="4"/>
  <c r="R249" i="4"/>
  <c r="R251" i="4"/>
  <c r="R17" i="4"/>
  <c r="R13" i="4"/>
  <c r="R234" i="4"/>
  <c r="R217" i="4"/>
  <c r="R200" i="4"/>
  <c r="R183" i="4"/>
  <c r="R166" i="4"/>
  <c r="R149" i="4"/>
  <c r="R132" i="4"/>
  <c r="R115" i="4"/>
  <c r="R98" i="4"/>
  <c r="R81" i="4"/>
  <c r="R64" i="4"/>
  <c r="R47" i="4"/>
  <c r="R30" i="4"/>
  <c r="R28" i="4"/>
  <c r="R26" i="4"/>
  <c r="R24" i="4"/>
  <c r="R22" i="4"/>
  <c r="R20" i="4"/>
  <c r="R8" i="4"/>
  <c r="R19" i="4"/>
  <c r="R16" i="4"/>
  <c r="R10" i="4"/>
  <c r="A16" i="7"/>
  <c r="F15" i="7"/>
  <c r="E15" i="7"/>
  <c r="AA50" i="14"/>
  <c r="J6" i="4" l="1"/>
  <c r="J254" i="4" s="1"/>
  <c r="L6" i="5"/>
  <c r="AC3" i="14"/>
  <c r="A17" i="7"/>
  <c r="F16" i="7"/>
  <c r="E16" i="7"/>
  <c r="AA51" i="14"/>
  <c r="G15" i="7"/>
  <c r="K6" i="4" l="1"/>
  <c r="K254" i="4" s="1"/>
  <c r="M6" i="5"/>
  <c r="AD3" i="14"/>
  <c r="A18" i="7"/>
  <c r="F17" i="7"/>
  <c r="E17" i="7"/>
  <c r="AA52" i="14"/>
  <c r="G16" i="7"/>
  <c r="L6" i="4" l="1"/>
  <c r="L254" i="4" s="1"/>
  <c r="N6" i="5"/>
  <c r="AE3" i="14"/>
  <c r="A19" i="7"/>
  <c r="F18" i="7"/>
  <c r="E18" i="7"/>
  <c r="AA53" i="14"/>
  <c r="G17" i="7"/>
  <c r="M6" i="4" l="1"/>
  <c r="M254" i="4" s="1"/>
  <c r="O6" i="5"/>
  <c r="AF3" i="14"/>
  <c r="F19" i="7"/>
  <c r="A20" i="7"/>
  <c r="E19" i="7"/>
  <c r="AA54" i="14"/>
  <c r="G18" i="7"/>
  <c r="N6" i="4" l="1"/>
  <c r="N254" i="4" s="1"/>
  <c r="P6" i="5"/>
  <c r="AG3" i="14"/>
  <c r="G19" i="7"/>
  <c r="AA55" i="14"/>
  <c r="A21" i="7"/>
  <c r="E20" i="7"/>
  <c r="F20" i="7"/>
  <c r="G20" i="7" l="1"/>
  <c r="O6" i="4"/>
  <c r="O254" i="4" s="1"/>
  <c r="AH3" i="14"/>
  <c r="AG263" i="5"/>
  <c r="AG256" i="5"/>
  <c r="AG261" i="5"/>
  <c r="AG266" i="5"/>
  <c r="AG267" i="5"/>
  <c r="AG260" i="5"/>
  <c r="AL258" i="5"/>
  <c r="AG262" i="5"/>
  <c r="AG264" i="5"/>
  <c r="AG258" i="5"/>
  <c r="AG257" i="5"/>
  <c r="AG259" i="5"/>
  <c r="AG268" i="5"/>
  <c r="AG265" i="5"/>
  <c r="A22" i="7"/>
  <c r="F21" i="7"/>
  <c r="E21" i="7"/>
  <c r="AA56" i="14"/>
  <c r="AG269" i="5" l="1"/>
  <c r="AL257" i="5" s="1"/>
  <c r="AL256" i="5" s="1"/>
  <c r="A23" i="7"/>
  <c r="E22" i="7"/>
  <c r="F22" i="7"/>
  <c r="AA57" i="14"/>
  <c r="G21" i="7"/>
  <c r="G22" i="7" l="1"/>
  <c r="A24" i="7"/>
  <c r="F23" i="7"/>
  <c r="E23" i="7"/>
  <c r="G23" i="7" l="1"/>
  <c r="A25" i="7"/>
  <c r="E24" i="7"/>
  <c r="F24" i="7"/>
  <c r="G24" i="7" s="1"/>
  <c r="A26" i="7" l="1"/>
  <c r="F25" i="7"/>
  <c r="E25" i="7"/>
  <c r="A27" i="7" l="1"/>
  <c r="E26" i="7"/>
  <c r="F26" i="7"/>
  <c r="G26" i="7" s="1"/>
  <c r="G25" i="7"/>
  <c r="A28" i="7" l="1"/>
  <c r="A29" i="7" s="1"/>
  <c r="A30" i="7" s="1"/>
  <c r="A31" i="7" s="1"/>
  <c r="E27" i="7"/>
  <c r="E7" i="7" s="1"/>
  <c r="AD258" i="7" s="1"/>
  <c r="F27" i="7"/>
  <c r="G27" i="7" l="1"/>
  <c r="G7" i="7" s="1"/>
  <c r="F7" i="7"/>
  <c r="AC258" i="7" s="1"/>
  <c r="F32" i="7"/>
  <c r="A32" i="7"/>
  <c r="X44" i="14" l="1"/>
  <c r="A33" i="7"/>
  <c r="E32" i="7"/>
  <c r="G32" i="7" s="1"/>
  <c r="F33" i="7"/>
  <c r="W44" i="14" l="1"/>
  <c r="Y44" i="14" s="1"/>
  <c r="X45" i="14"/>
  <c r="F34" i="7"/>
  <c r="A34" i="7"/>
  <c r="E33" i="7"/>
  <c r="W45" i="14" s="1"/>
  <c r="G33" i="7" l="1"/>
  <c r="Y45" i="14"/>
  <c r="A35" i="7"/>
  <c r="E34" i="7"/>
  <c r="W46" i="14" s="1"/>
  <c r="F35" i="7"/>
  <c r="X46" i="14"/>
  <c r="G34" i="7" l="1"/>
  <c r="X47" i="14"/>
  <c r="F36" i="7"/>
  <c r="A36" i="7"/>
  <c r="E35" i="7"/>
  <c r="G35" i="7" s="1"/>
  <c r="Y46" i="14"/>
  <c r="W47" i="14" l="1"/>
  <c r="Y47" i="14" s="1"/>
  <c r="X48" i="14"/>
  <c r="A37" i="7"/>
  <c r="F37" i="7"/>
  <c r="E36" i="7"/>
  <c r="W48" i="14" s="1"/>
  <c r="G36" i="7" l="1"/>
  <c r="Y48" i="14"/>
  <c r="X49" i="14"/>
  <c r="F38" i="7"/>
  <c r="A38" i="7"/>
  <c r="E37" i="7"/>
  <c r="A39" i="7" l="1"/>
  <c r="E38" i="7"/>
  <c r="W50" i="14" s="1"/>
  <c r="F39" i="7"/>
  <c r="W49" i="14"/>
  <c r="Y49" i="14" s="1"/>
  <c r="X50" i="14"/>
  <c r="G37" i="7"/>
  <c r="G38" i="7" l="1"/>
  <c r="X51" i="14"/>
  <c r="F40" i="7"/>
  <c r="A40" i="7"/>
  <c r="E39" i="7"/>
  <c r="G39" i="7" s="1"/>
  <c r="Y50" i="14"/>
  <c r="A41" i="7" l="1"/>
  <c r="F41" i="7"/>
  <c r="E40" i="7"/>
  <c r="W52" i="14" s="1"/>
  <c r="W51" i="14"/>
  <c r="Y51" i="14" s="1"/>
  <c r="X52" i="14"/>
  <c r="G40" i="7" l="1"/>
  <c r="Y52" i="14"/>
  <c r="F42" i="7"/>
  <c r="A42" i="7"/>
  <c r="E41" i="7"/>
  <c r="W53" i="14" s="1"/>
  <c r="X53" i="14"/>
  <c r="Y53" i="14" l="1"/>
  <c r="G41" i="7"/>
  <c r="F43" i="7"/>
  <c r="A43" i="7"/>
  <c r="E42" i="7"/>
  <c r="W54" i="14" s="1"/>
  <c r="X54" i="14"/>
  <c r="Y54" i="14" l="1"/>
  <c r="G42" i="7"/>
  <c r="F44" i="7"/>
  <c r="A44" i="7"/>
  <c r="E43" i="7"/>
  <c r="W55" i="14" s="1"/>
  <c r="X55" i="14"/>
  <c r="Y55" i="14" l="1"/>
  <c r="F45" i="7"/>
  <c r="A45" i="7"/>
  <c r="E44" i="7"/>
  <c r="W56" i="14" s="1"/>
  <c r="G43" i="7"/>
  <c r="X56" i="14"/>
  <c r="Y56" i="14" l="1"/>
  <c r="X57" i="14"/>
  <c r="G44" i="7"/>
  <c r="F46" i="7"/>
  <c r="A46" i="7"/>
  <c r="E45" i="7"/>
  <c r="W57" i="14" s="1"/>
  <c r="Y57" i="14" l="1"/>
  <c r="X58" i="14"/>
  <c r="F31" i="7"/>
  <c r="A47" i="7"/>
  <c r="A48" i="7" s="1"/>
  <c r="E46" i="7"/>
  <c r="G45" i="7"/>
  <c r="W58" i="14" l="1"/>
  <c r="Y58" i="14" s="1"/>
  <c r="E31" i="7"/>
  <c r="G31" i="7" s="1"/>
  <c r="X8" i="14"/>
  <c r="Y257" i="7"/>
  <c r="F49" i="7"/>
  <c r="A49" i="7"/>
  <c r="G46" i="7"/>
  <c r="F50" i="7" l="1"/>
  <c r="A50" i="7"/>
  <c r="E49" i="7"/>
  <c r="G49" i="7" s="1"/>
  <c r="G8" i="14"/>
  <c r="X61" i="14"/>
  <c r="X257" i="7"/>
  <c r="Z257" i="7" s="1"/>
  <c r="W61" i="14" l="1"/>
  <c r="Y61" i="14" s="1"/>
  <c r="X62" i="14"/>
  <c r="AA257" i="7"/>
  <c r="F51" i="7"/>
  <c r="A51" i="7"/>
  <c r="E50" i="7"/>
  <c r="W62" i="14" s="1"/>
  <c r="F52" i="7" l="1"/>
  <c r="A52" i="7"/>
  <c r="E51" i="7"/>
  <c r="W63" i="14" s="1"/>
  <c r="Y62" i="14"/>
  <c r="X63" i="14"/>
  <c r="G50" i="7"/>
  <c r="G51" i="7" l="1"/>
  <c r="F53" i="7"/>
  <c r="A53" i="7"/>
  <c r="E52" i="7"/>
  <c r="G52" i="7" s="1"/>
  <c r="Y63" i="14"/>
  <c r="X64" i="14"/>
  <c r="W64" i="14" l="1"/>
  <c r="Y64" i="14" s="1"/>
  <c r="X65" i="14"/>
  <c r="F54" i="7"/>
  <c r="A54" i="7"/>
  <c r="E53" i="7"/>
  <c r="W65" i="14" s="1"/>
  <c r="Y65" i="14" l="1"/>
  <c r="X66" i="14"/>
  <c r="G53" i="7"/>
  <c r="F55" i="7"/>
  <c r="A55" i="7"/>
  <c r="E54" i="7"/>
  <c r="W66" i="14" s="1"/>
  <c r="Y66" i="14" l="1"/>
  <c r="X67" i="14"/>
  <c r="F56" i="7"/>
  <c r="A56" i="7"/>
  <c r="E55" i="7"/>
  <c r="W67" i="14" s="1"/>
  <c r="G54" i="7"/>
  <c r="Y67" i="14" l="1"/>
  <c r="X68" i="14"/>
  <c r="F57" i="7"/>
  <c r="A57" i="7"/>
  <c r="E56" i="7"/>
  <c r="W68" i="14" s="1"/>
  <c r="G55" i="7"/>
  <c r="Y68" i="14" l="1"/>
  <c r="X69" i="14"/>
  <c r="F58" i="7"/>
  <c r="A58" i="7"/>
  <c r="E57" i="7"/>
  <c r="W69" i="14" s="1"/>
  <c r="G56" i="7"/>
  <c r="Y69" i="14" l="1"/>
  <c r="F59" i="7"/>
  <c r="A59" i="7"/>
  <c r="E58" i="7"/>
  <c r="W70" i="14" s="1"/>
  <c r="X70" i="14"/>
  <c r="G57" i="7"/>
  <c r="G58" i="7" l="1"/>
  <c r="Y70" i="14"/>
  <c r="X71" i="14"/>
  <c r="F60" i="7"/>
  <c r="A60" i="7"/>
  <c r="E59" i="7"/>
  <c r="W71" i="14" s="1"/>
  <c r="Y71" i="14" l="1"/>
  <c r="X72" i="14"/>
  <c r="F61" i="7"/>
  <c r="A61" i="7"/>
  <c r="E60" i="7"/>
  <c r="W72" i="14" s="1"/>
  <c r="G59" i="7"/>
  <c r="Y72" i="14" l="1"/>
  <c r="X73" i="14"/>
  <c r="G60" i="7"/>
  <c r="F62" i="7"/>
  <c r="A62" i="7"/>
  <c r="E61" i="7"/>
  <c r="W73" i="14" s="1"/>
  <c r="Y73" i="14" l="1"/>
  <c r="X74" i="14"/>
  <c r="F63" i="7"/>
  <c r="A63" i="7"/>
  <c r="E62" i="7"/>
  <c r="W74" i="14" s="1"/>
  <c r="G61" i="7"/>
  <c r="Y74" i="14" l="1"/>
  <c r="X75" i="14"/>
  <c r="F48" i="7"/>
  <c r="A64" i="7"/>
  <c r="A65" i="7" s="1"/>
  <c r="E63" i="7"/>
  <c r="G63" i="7" s="1"/>
  <c r="G62" i="7"/>
  <c r="G48" i="7" l="1"/>
  <c r="W75" i="14"/>
  <c r="Y75" i="14" s="1"/>
  <c r="E48" i="7"/>
  <c r="F66" i="7"/>
  <c r="A66" i="7"/>
  <c r="X9" i="14"/>
  <c r="Y258" i="7"/>
  <c r="G9" i="14" l="1"/>
  <c r="X78" i="14"/>
  <c r="F67" i="7"/>
  <c r="A67" i="7"/>
  <c r="E66" i="7"/>
  <c r="X258" i="7"/>
  <c r="Z258" i="7" s="1"/>
  <c r="W78" i="14" l="1"/>
  <c r="Y78" i="14" s="1"/>
  <c r="G66" i="7"/>
  <c r="F68" i="7"/>
  <c r="A68" i="7"/>
  <c r="E67" i="7"/>
  <c r="W79" i="14" s="1"/>
  <c r="AA258" i="7"/>
  <c r="X79" i="14"/>
  <c r="G67" i="7" l="1"/>
  <c r="F69" i="7"/>
  <c r="A69" i="7"/>
  <c r="E68" i="7"/>
  <c r="Y79" i="14"/>
  <c r="X80" i="14"/>
  <c r="W80" i="14" l="1"/>
  <c r="Y80" i="14" s="1"/>
  <c r="X81" i="14"/>
  <c r="G68" i="7"/>
  <c r="F70" i="7"/>
  <c r="A70" i="7"/>
  <c r="E69" i="7"/>
  <c r="W81" i="14" s="1"/>
  <c r="F71" i="7" l="1"/>
  <c r="A71" i="7"/>
  <c r="E70" i="7"/>
  <c r="W82" i="14" s="1"/>
  <c r="Y81" i="14"/>
  <c r="X82" i="14"/>
  <c r="G69" i="7"/>
  <c r="Y82" i="14" l="1"/>
  <c r="G70" i="7"/>
  <c r="X83" i="14"/>
  <c r="F72" i="7"/>
  <c r="A72" i="7"/>
  <c r="E71" i="7"/>
  <c r="W83" i="14" s="1"/>
  <c r="Y83" i="14" l="1"/>
  <c r="G71" i="7"/>
  <c r="F73" i="7"/>
  <c r="A73" i="7"/>
  <c r="E72" i="7"/>
  <c r="G72" i="7" s="1"/>
  <c r="X84" i="14"/>
  <c r="F74" i="7" l="1"/>
  <c r="A74" i="7"/>
  <c r="E73" i="7"/>
  <c r="W85" i="14" s="1"/>
  <c r="W84" i="14"/>
  <c r="Y84" i="14" s="1"/>
  <c r="X85" i="14"/>
  <c r="Y85" i="14" l="1"/>
  <c r="F75" i="7"/>
  <c r="A75" i="7"/>
  <c r="E74" i="7"/>
  <c r="W86" i="14" s="1"/>
  <c r="G73" i="7"/>
  <c r="X86" i="14"/>
  <c r="Y86" i="14" l="1"/>
  <c r="X87" i="14"/>
  <c r="G74" i="7"/>
  <c r="F76" i="7"/>
  <c r="A76" i="7"/>
  <c r="E75" i="7"/>
  <c r="W87" i="14" s="1"/>
  <c r="Y87" i="14" l="1"/>
  <c r="X88" i="14"/>
  <c r="F77" i="7"/>
  <c r="A77" i="7"/>
  <c r="E76" i="7"/>
  <c r="W88" i="14" s="1"/>
  <c r="G75" i="7"/>
  <c r="Y88" i="14" l="1"/>
  <c r="X89" i="14"/>
  <c r="F78" i="7"/>
  <c r="A78" i="7"/>
  <c r="E77" i="7"/>
  <c r="W89" i="14" s="1"/>
  <c r="G76" i="7"/>
  <c r="Y89" i="14" l="1"/>
  <c r="X90" i="14"/>
  <c r="F79" i="7"/>
  <c r="A79" i="7"/>
  <c r="E78" i="7"/>
  <c r="W90" i="14" s="1"/>
  <c r="G77" i="7"/>
  <c r="Y90" i="14" l="1"/>
  <c r="X91" i="14"/>
  <c r="G78" i="7"/>
  <c r="F80" i="7"/>
  <c r="A80" i="7"/>
  <c r="E79" i="7"/>
  <c r="W91" i="14" s="1"/>
  <c r="Y91" i="14" s="1"/>
  <c r="A81" i="7" l="1"/>
  <c r="A82" i="7" s="1"/>
  <c r="E80" i="7"/>
  <c r="G80" i="7" s="1"/>
  <c r="G79" i="7"/>
  <c r="X92" i="14"/>
  <c r="F65" i="7"/>
  <c r="G65" i="7" l="1"/>
  <c r="W92" i="14"/>
  <c r="Y92" i="14" s="1"/>
  <c r="E65" i="7"/>
  <c r="X10" i="14"/>
  <c r="Y259" i="7"/>
  <c r="F83" i="7"/>
  <c r="A83" i="7"/>
  <c r="F84" i="7" l="1"/>
  <c r="A84" i="7"/>
  <c r="E83" i="7"/>
  <c r="G83" i="7" s="1"/>
  <c r="G10" i="14"/>
  <c r="X95" i="14"/>
  <c r="X259" i="7"/>
  <c r="AA259" i="7" s="1"/>
  <c r="Z259" i="7" l="1"/>
  <c r="F85" i="7"/>
  <c r="A85" i="7"/>
  <c r="E84" i="7"/>
  <c r="W96" i="14" s="1"/>
  <c r="W95" i="14"/>
  <c r="Y95" i="14" s="1"/>
  <c r="X96" i="14"/>
  <c r="Y96" i="14" l="1"/>
  <c r="X97" i="14"/>
  <c r="G84" i="7"/>
  <c r="F86" i="7"/>
  <c r="A86" i="7"/>
  <c r="E85" i="7"/>
  <c r="W97" i="14" s="1"/>
  <c r="Y97" i="14" l="1"/>
  <c r="G85" i="7"/>
  <c r="X98" i="14"/>
  <c r="F87" i="7"/>
  <c r="A87" i="7"/>
  <c r="E86" i="7"/>
  <c r="W98" i="14" l="1"/>
  <c r="Y98" i="14" s="1"/>
  <c r="X99" i="14"/>
  <c r="F88" i="7"/>
  <c r="A88" i="7"/>
  <c r="E87" i="7"/>
  <c r="W99" i="14" s="1"/>
  <c r="G86" i="7"/>
  <c r="Y99" i="14" l="1"/>
  <c r="X100" i="14"/>
  <c r="F89" i="7"/>
  <c r="A89" i="7"/>
  <c r="E88" i="7"/>
  <c r="W100" i="14" s="1"/>
  <c r="G87" i="7"/>
  <c r="Y100" i="14" l="1"/>
  <c r="X101" i="14"/>
  <c r="F90" i="7"/>
  <c r="A90" i="7"/>
  <c r="E89" i="7"/>
  <c r="W101" i="14" s="1"/>
  <c r="G88" i="7"/>
  <c r="Y101" i="14" l="1"/>
  <c r="F91" i="7"/>
  <c r="A91" i="7"/>
  <c r="E90" i="7"/>
  <c r="W102" i="14" s="1"/>
  <c r="G89" i="7"/>
  <c r="X102" i="14"/>
  <c r="Y102" i="14" l="1"/>
  <c r="X103" i="14"/>
  <c r="F92" i="7"/>
  <c r="A92" i="7"/>
  <c r="E91" i="7"/>
  <c r="W103" i="14" s="1"/>
  <c r="G90" i="7"/>
  <c r="G91" i="7" l="1"/>
  <c r="Y103" i="14"/>
  <c r="X104" i="14"/>
  <c r="F93" i="7"/>
  <c r="A93" i="7"/>
  <c r="E92" i="7"/>
  <c r="W104" i="14" s="1"/>
  <c r="Y104" i="14" l="1"/>
  <c r="X105" i="14"/>
  <c r="G92" i="7"/>
  <c r="F94" i="7"/>
  <c r="A94" i="7"/>
  <c r="E93" i="7"/>
  <c r="W105" i="14" s="1"/>
  <c r="Y105" i="14" l="1"/>
  <c r="X106" i="14"/>
  <c r="F95" i="7"/>
  <c r="A95" i="7"/>
  <c r="E94" i="7"/>
  <c r="W106" i="14" s="1"/>
  <c r="G93" i="7"/>
  <c r="Y106" i="14" l="1"/>
  <c r="G94" i="7"/>
  <c r="X107" i="14"/>
  <c r="F96" i="7"/>
  <c r="A96" i="7"/>
  <c r="E95" i="7"/>
  <c r="W107" i="14" s="1"/>
  <c r="Y107" i="14" l="1"/>
  <c r="X108" i="14"/>
  <c r="G95" i="7"/>
  <c r="F97" i="7"/>
  <c r="A97" i="7"/>
  <c r="E96" i="7"/>
  <c r="W108" i="14" s="1"/>
  <c r="Y108" i="14" l="1"/>
  <c r="G96" i="7"/>
  <c r="A98" i="7"/>
  <c r="A99" i="7" s="1"/>
  <c r="E97" i="7"/>
  <c r="G97" i="7" s="1"/>
  <c r="X109" i="14"/>
  <c r="F82" i="7"/>
  <c r="G82" i="7" l="1"/>
  <c r="F100" i="7"/>
  <c r="A100" i="7"/>
  <c r="X11" i="14"/>
  <c r="Y260" i="7"/>
  <c r="W109" i="14"/>
  <c r="Y109" i="14" s="1"/>
  <c r="E82" i="7"/>
  <c r="F101" i="7" l="1"/>
  <c r="A101" i="7"/>
  <c r="E100" i="7"/>
  <c r="G100" i="7" s="1"/>
  <c r="X260" i="7"/>
  <c r="Z260" i="7" s="1"/>
  <c r="G11" i="14"/>
  <c r="X112" i="14"/>
  <c r="F102" i="7" l="1"/>
  <c r="A102" i="7"/>
  <c r="E101" i="7"/>
  <c r="W113" i="14" s="1"/>
  <c r="AA260" i="7"/>
  <c r="W112" i="14"/>
  <c r="Y112" i="14" s="1"/>
  <c r="X113" i="14"/>
  <c r="G101" i="7" l="1"/>
  <c r="F103" i="7"/>
  <c r="A103" i="7"/>
  <c r="E102" i="7"/>
  <c r="G102" i="7" s="1"/>
  <c r="Y113" i="14"/>
  <c r="X114" i="14"/>
  <c r="W114" i="14" l="1"/>
  <c r="Y114" i="14" s="1"/>
  <c r="X115" i="14"/>
  <c r="F104" i="7"/>
  <c r="A104" i="7"/>
  <c r="E103" i="7"/>
  <c r="W115" i="14" s="1"/>
  <c r="Y115" i="14" l="1"/>
  <c r="X116" i="14"/>
  <c r="F105" i="7"/>
  <c r="A105" i="7"/>
  <c r="E104" i="7"/>
  <c r="W116" i="14" s="1"/>
  <c r="G103" i="7"/>
  <c r="F106" i="7" l="1"/>
  <c r="A106" i="7"/>
  <c r="E105" i="7"/>
  <c r="Y116" i="14"/>
  <c r="X117" i="14"/>
  <c r="G104" i="7"/>
  <c r="W117" i="14" l="1"/>
  <c r="Y117" i="14" s="1"/>
  <c r="X118" i="14"/>
  <c r="G105" i="7"/>
  <c r="F107" i="7"/>
  <c r="A107" i="7"/>
  <c r="E106" i="7"/>
  <c r="W118" i="14" s="1"/>
  <c r="Y118" i="14" l="1"/>
  <c r="X119" i="14"/>
  <c r="G106" i="7"/>
  <c r="F108" i="7"/>
  <c r="A108" i="7"/>
  <c r="E107" i="7"/>
  <c r="W119" i="14" s="1"/>
  <c r="Y119" i="14" l="1"/>
  <c r="X120" i="14"/>
  <c r="F109" i="7"/>
  <c r="A109" i="7"/>
  <c r="E108" i="7"/>
  <c r="W120" i="14" s="1"/>
  <c r="G107" i="7"/>
  <c r="Y120" i="14" l="1"/>
  <c r="X121" i="14"/>
  <c r="G108" i="7"/>
  <c r="F110" i="7"/>
  <c r="A110" i="7"/>
  <c r="E109" i="7"/>
  <c r="W121" i="14" s="1"/>
  <c r="F111" i="7" l="1"/>
  <c r="A111" i="7"/>
  <c r="E110" i="7"/>
  <c r="W122" i="14" s="1"/>
  <c r="Y121" i="14"/>
  <c r="X122" i="14"/>
  <c r="G109" i="7"/>
  <c r="Y122" i="14" l="1"/>
  <c r="X123" i="14"/>
  <c r="G110" i="7"/>
  <c r="F112" i="7"/>
  <c r="A112" i="7"/>
  <c r="E111" i="7"/>
  <c r="W123" i="14" s="1"/>
  <c r="Y123" i="14" l="1"/>
  <c r="X124" i="14"/>
  <c r="F113" i="7"/>
  <c r="A113" i="7"/>
  <c r="E112" i="7"/>
  <c r="W124" i="14" s="1"/>
  <c r="G111" i="7"/>
  <c r="Y124" i="14" l="1"/>
  <c r="X125" i="14"/>
  <c r="G112" i="7"/>
  <c r="F114" i="7"/>
  <c r="A114" i="7"/>
  <c r="E113" i="7"/>
  <c r="W125" i="14" s="1"/>
  <c r="Y125" i="14" l="1"/>
  <c r="A115" i="7"/>
  <c r="A116" i="7" s="1"/>
  <c r="E114" i="7"/>
  <c r="G114" i="7" s="1"/>
  <c r="X126" i="14"/>
  <c r="F99" i="7"/>
  <c r="G113" i="7"/>
  <c r="G99" i="7" l="1"/>
  <c r="W126" i="14"/>
  <c r="Y126" i="14" s="1"/>
  <c r="E99" i="7"/>
  <c r="X12" i="14"/>
  <c r="Y261" i="7"/>
  <c r="F117" i="7"/>
  <c r="A117" i="7"/>
  <c r="F118" i="7" l="1"/>
  <c r="A118" i="7"/>
  <c r="E117" i="7"/>
  <c r="G117" i="7" s="1"/>
  <c r="G12" i="14"/>
  <c r="X129" i="14"/>
  <c r="X261" i="7"/>
  <c r="Z261" i="7" s="1"/>
  <c r="AA261" i="7" l="1"/>
  <c r="F119" i="7"/>
  <c r="A119" i="7"/>
  <c r="E118" i="7"/>
  <c r="W130" i="14" s="1"/>
  <c r="W129" i="14"/>
  <c r="Y129" i="14" s="1"/>
  <c r="X130" i="14"/>
  <c r="Y130" i="14" l="1"/>
  <c r="X131" i="14"/>
  <c r="G118" i="7"/>
  <c r="F120" i="7"/>
  <c r="A120" i="7"/>
  <c r="E119" i="7"/>
  <c r="W131" i="14" s="1"/>
  <c r="F121" i="7" l="1"/>
  <c r="A121" i="7"/>
  <c r="E120" i="7"/>
  <c r="Y131" i="14"/>
  <c r="X132" i="14"/>
  <c r="G119" i="7"/>
  <c r="W132" i="14" l="1"/>
  <c r="Y132" i="14" s="1"/>
  <c r="X133" i="14"/>
  <c r="G120" i="7"/>
  <c r="F122" i="7"/>
  <c r="A122" i="7"/>
  <c r="E121" i="7"/>
  <c r="W133" i="14" s="1"/>
  <c r="F123" i="7" l="1"/>
  <c r="A123" i="7"/>
  <c r="E122" i="7"/>
  <c r="W134" i="14" s="1"/>
  <c r="Y133" i="14"/>
  <c r="X134" i="14"/>
  <c r="G121" i="7"/>
  <c r="Y134" i="14" l="1"/>
  <c r="G122" i="7"/>
  <c r="X135" i="14"/>
  <c r="F124" i="7"/>
  <c r="A124" i="7"/>
  <c r="E123" i="7"/>
  <c r="W135" i="14" l="1"/>
  <c r="Y135" i="14" s="1"/>
  <c r="X136" i="14"/>
  <c r="F125" i="7"/>
  <c r="A125" i="7"/>
  <c r="E124" i="7"/>
  <c r="W136" i="14" s="1"/>
  <c r="G123" i="7"/>
  <c r="Y136" i="14" l="1"/>
  <c r="X137" i="14"/>
  <c r="F126" i="7"/>
  <c r="A126" i="7"/>
  <c r="E125" i="7"/>
  <c r="W137" i="14" s="1"/>
  <c r="G124" i="7"/>
  <c r="Y137" i="14" l="1"/>
  <c r="X138" i="14"/>
  <c r="G125" i="7"/>
  <c r="F127" i="7"/>
  <c r="A127" i="7"/>
  <c r="E126" i="7"/>
  <c r="W138" i="14" s="1"/>
  <c r="Y138" i="14" l="1"/>
  <c r="F128" i="7"/>
  <c r="A128" i="7"/>
  <c r="E127" i="7"/>
  <c r="W139" i="14" s="1"/>
  <c r="X139" i="14"/>
  <c r="G126" i="7"/>
  <c r="G127" i="7" l="1"/>
  <c r="Y139" i="14"/>
  <c r="X140" i="14"/>
  <c r="F129" i="7"/>
  <c r="A129" i="7"/>
  <c r="E128" i="7"/>
  <c r="W140" i="14" s="1"/>
  <c r="Y140" i="14" l="1"/>
  <c r="G128" i="7"/>
  <c r="F130" i="7"/>
  <c r="A130" i="7"/>
  <c r="E129" i="7"/>
  <c r="W141" i="14" s="1"/>
  <c r="X141" i="14"/>
  <c r="G129" i="7" l="1"/>
  <c r="Y141" i="14"/>
  <c r="F131" i="7"/>
  <c r="A131" i="7"/>
  <c r="E130" i="7"/>
  <c r="W142" i="14" s="1"/>
  <c r="X142" i="14"/>
  <c r="Y142" i="14" l="1"/>
  <c r="A132" i="7"/>
  <c r="A133" i="7" s="1"/>
  <c r="E131" i="7"/>
  <c r="G131" i="7" s="1"/>
  <c r="G130" i="7"/>
  <c r="X143" i="14"/>
  <c r="F116" i="7"/>
  <c r="G116" i="7" l="1"/>
  <c r="X13" i="14"/>
  <c r="Y262" i="7"/>
  <c r="W143" i="14"/>
  <c r="Y143" i="14" s="1"/>
  <c r="E116" i="7"/>
  <c r="F134" i="7"/>
  <c r="A134" i="7"/>
  <c r="X146" i="14" l="1"/>
  <c r="X262" i="7"/>
  <c r="AA262" i="7" s="1"/>
  <c r="G13" i="14"/>
  <c r="F135" i="7"/>
  <c r="A135" i="7"/>
  <c r="E134" i="7"/>
  <c r="G134" i="7" s="1"/>
  <c r="Z262" i="7"/>
  <c r="W146" i="14" l="1"/>
  <c r="Y146" i="14" s="1"/>
  <c r="X147" i="14"/>
  <c r="F136" i="7"/>
  <c r="A136" i="7"/>
  <c r="E135" i="7"/>
  <c r="W147" i="14" s="1"/>
  <c r="F137" i="7" l="1"/>
  <c r="A137" i="7"/>
  <c r="E136" i="7"/>
  <c r="W148" i="14" s="1"/>
  <c r="Y147" i="14"/>
  <c r="X148" i="14"/>
  <c r="G135" i="7"/>
  <c r="Y148" i="14" l="1"/>
  <c r="G136" i="7"/>
  <c r="F138" i="7"/>
  <c r="A138" i="7"/>
  <c r="E137" i="7"/>
  <c r="W149" i="14" s="1"/>
  <c r="X149" i="14"/>
  <c r="G137" i="7" l="1"/>
  <c r="Y149" i="14"/>
  <c r="X150" i="14"/>
  <c r="F139" i="7"/>
  <c r="A139" i="7"/>
  <c r="E138" i="7"/>
  <c r="W150" i="14" s="1"/>
  <c r="Y150" i="14" l="1"/>
  <c r="X151" i="14"/>
  <c r="F140" i="7"/>
  <c r="A140" i="7"/>
  <c r="E139" i="7"/>
  <c r="W151" i="14" s="1"/>
  <c r="G138" i="7"/>
  <c r="G139" i="7" l="1"/>
  <c r="Y151" i="14"/>
  <c r="F141" i="7"/>
  <c r="A141" i="7"/>
  <c r="E140" i="7"/>
  <c r="W152" i="14" s="1"/>
  <c r="X152" i="14"/>
  <c r="G140" i="7" l="1"/>
  <c r="Y152" i="14"/>
  <c r="X153" i="14"/>
  <c r="F142" i="7"/>
  <c r="A142" i="7"/>
  <c r="E141" i="7"/>
  <c r="W153" i="14" s="1"/>
  <c r="Y153" i="14" l="1"/>
  <c r="X154" i="14"/>
  <c r="G141" i="7"/>
  <c r="F143" i="7"/>
  <c r="A143" i="7"/>
  <c r="E142" i="7"/>
  <c r="W154" i="14" s="1"/>
  <c r="Y154" i="14" l="1"/>
  <c r="X155" i="14"/>
  <c r="G142" i="7"/>
  <c r="F144" i="7"/>
  <c r="A144" i="7"/>
  <c r="E143" i="7"/>
  <c r="W155" i="14" s="1"/>
  <c r="Y155" i="14" l="1"/>
  <c r="X156" i="14"/>
  <c r="F145" i="7"/>
  <c r="A145" i="7"/>
  <c r="E144" i="7"/>
  <c r="W156" i="14" s="1"/>
  <c r="G143" i="7"/>
  <c r="Y156" i="14" l="1"/>
  <c r="G144" i="7"/>
  <c r="F146" i="7"/>
  <c r="A146" i="7"/>
  <c r="E145" i="7"/>
  <c r="W157" i="14" s="1"/>
  <c r="X157" i="14"/>
  <c r="Y157" i="14" l="1"/>
  <c r="X158" i="14"/>
  <c r="G145" i="7"/>
  <c r="F147" i="7"/>
  <c r="A147" i="7"/>
  <c r="E146" i="7"/>
  <c r="W158" i="14" s="1"/>
  <c r="Y158" i="14" l="1"/>
  <c r="X159" i="14"/>
  <c r="G146" i="7"/>
  <c r="F148" i="7"/>
  <c r="A148" i="7"/>
  <c r="E147" i="7"/>
  <c r="W159" i="14" s="1"/>
  <c r="Y159" i="14" l="1"/>
  <c r="G147" i="7"/>
  <c r="X160" i="14"/>
  <c r="F133" i="7"/>
  <c r="A149" i="7"/>
  <c r="A150" i="7" s="1"/>
  <c r="E148" i="7"/>
  <c r="W160" i="14" l="1"/>
  <c r="Y160" i="14" s="1"/>
  <c r="E133" i="7"/>
  <c r="G148" i="7"/>
  <c r="G133" i="7" s="1"/>
  <c r="F151" i="7"/>
  <c r="A151" i="7"/>
  <c r="X14" i="14"/>
  <c r="Y263" i="7"/>
  <c r="F152" i="7" l="1"/>
  <c r="A152" i="7"/>
  <c r="E151" i="7"/>
  <c r="G151" i="7" s="1"/>
  <c r="G14" i="14"/>
  <c r="X163" i="14"/>
  <c r="X263" i="7"/>
  <c r="AA263" i="7" s="1"/>
  <c r="F153" i="7" l="1"/>
  <c r="A153" i="7"/>
  <c r="E152" i="7"/>
  <c r="W164" i="14" s="1"/>
  <c r="Z263" i="7"/>
  <c r="W163" i="14"/>
  <c r="Y163" i="14" s="1"/>
  <c r="X164" i="14"/>
  <c r="G152" i="7" l="1"/>
  <c r="F154" i="7"/>
  <c r="A154" i="7"/>
  <c r="E153" i="7"/>
  <c r="G153" i="7" s="1"/>
  <c r="Y164" i="14"/>
  <c r="X165" i="14"/>
  <c r="W165" i="14" l="1"/>
  <c r="Y165" i="14" s="1"/>
  <c r="X166" i="14"/>
  <c r="F155" i="7"/>
  <c r="A155" i="7"/>
  <c r="E154" i="7"/>
  <c r="W166" i="14" s="1"/>
  <c r="Y166" i="14" l="1"/>
  <c r="X167" i="14"/>
  <c r="F156" i="7"/>
  <c r="A156" i="7"/>
  <c r="E155" i="7"/>
  <c r="W167" i="14" s="1"/>
  <c r="G154" i="7"/>
  <c r="Y167" i="14" l="1"/>
  <c r="G155" i="7"/>
  <c r="F157" i="7"/>
  <c r="A157" i="7"/>
  <c r="E156" i="7"/>
  <c r="X168" i="14"/>
  <c r="W168" i="14" l="1"/>
  <c r="Y168" i="14" s="1"/>
  <c r="X169" i="14"/>
  <c r="G156" i="7"/>
  <c r="F158" i="7"/>
  <c r="A158" i="7"/>
  <c r="E157" i="7"/>
  <c r="W169" i="14" s="1"/>
  <c r="F159" i="7" l="1"/>
  <c r="A159" i="7"/>
  <c r="E158" i="7"/>
  <c r="W170" i="14" s="1"/>
  <c r="Y169" i="14"/>
  <c r="X170" i="14"/>
  <c r="G157" i="7"/>
  <c r="Y170" i="14" l="1"/>
  <c r="G158" i="7"/>
  <c r="F160" i="7"/>
  <c r="A160" i="7"/>
  <c r="E159" i="7"/>
  <c r="W171" i="14" s="1"/>
  <c r="X171" i="14"/>
  <c r="Y171" i="14" l="1"/>
  <c r="X172" i="14"/>
  <c r="G159" i="7"/>
  <c r="F161" i="7"/>
  <c r="A161" i="7"/>
  <c r="E160" i="7"/>
  <c r="W172" i="14" s="1"/>
  <c r="Y172" i="14" l="1"/>
  <c r="F162" i="7"/>
  <c r="A162" i="7"/>
  <c r="E161" i="7"/>
  <c r="W173" i="14" s="1"/>
  <c r="Y173" i="14" s="1"/>
  <c r="X173" i="14"/>
  <c r="G160" i="7"/>
  <c r="X174" i="14" l="1"/>
  <c r="G161" i="7"/>
  <c r="F163" i="7"/>
  <c r="A163" i="7"/>
  <c r="E162" i="7"/>
  <c r="W174" i="14" s="1"/>
  <c r="Y174" i="14" s="1"/>
  <c r="G162" i="7" l="1"/>
  <c r="F164" i="7"/>
  <c r="A164" i="7"/>
  <c r="E163" i="7"/>
  <c r="W175" i="14" s="1"/>
  <c r="X175" i="14"/>
  <c r="Y175" i="14" l="1"/>
  <c r="X176" i="14"/>
  <c r="G163" i="7"/>
  <c r="F165" i="7"/>
  <c r="A165" i="7"/>
  <c r="E164" i="7"/>
  <c r="W176" i="14" s="1"/>
  <c r="Y176" i="14" l="1"/>
  <c r="X177" i="14"/>
  <c r="F150" i="7"/>
  <c r="G164" i="7"/>
  <c r="A166" i="7"/>
  <c r="A167" i="7" s="1"/>
  <c r="E165" i="7"/>
  <c r="F168" i="7" l="1"/>
  <c r="A168" i="7"/>
  <c r="X15" i="14"/>
  <c r="Y264" i="7"/>
  <c r="W177" i="14"/>
  <c r="Y177" i="14" s="1"/>
  <c r="E150" i="7"/>
  <c r="G165" i="7"/>
  <c r="G150" i="7" s="1"/>
  <c r="X264" i="7" l="1"/>
  <c r="Z264" i="7" s="1"/>
  <c r="G15" i="14"/>
  <c r="X180" i="14"/>
  <c r="AA264" i="7"/>
  <c r="F169" i="7"/>
  <c r="A169" i="7"/>
  <c r="E168" i="7"/>
  <c r="W180" i="14" l="1"/>
  <c r="Y180" i="14" s="1"/>
  <c r="X181" i="14"/>
  <c r="F170" i="7"/>
  <c r="A170" i="7"/>
  <c r="E169" i="7"/>
  <c r="W181" i="14" s="1"/>
  <c r="G168" i="7"/>
  <c r="Y181" i="14" l="1"/>
  <c r="X182" i="14"/>
  <c r="G169" i="7"/>
  <c r="F171" i="7"/>
  <c r="A171" i="7"/>
  <c r="E170" i="7"/>
  <c r="W182" i="14" s="1"/>
  <c r="Y182" i="14" l="1"/>
  <c r="F172" i="7"/>
  <c r="A172" i="7"/>
  <c r="E171" i="7"/>
  <c r="W183" i="14" s="1"/>
  <c r="X183" i="14"/>
  <c r="G170" i="7"/>
  <c r="G171" i="7" l="1"/>
  <c r="F173" i="7"/>
  <c r="A173" i="7"/>
  <c r="E172" i="7"/>
  <c r="G172" i="7" s="1"/>
  <c r="Y183" i="14"/>
  <c r="X184" i="14"/>
  <c r="W184" i="14" l="1"/>
  <c r="Y184" i="14" s="1"/>
  <c r="X185" i="14"/>
  <c r="F174" i="7"/>
  <c r="A174" i="7"/>
  <c r="E173" i="7"/>
  <c r="W185" i="14" s="1"/>
  <c r="G173" i="7" l="1"/>
  <c r="Y185" i="14"/>
  <c r="F175" i="7"/>
  <c r="A175" i="7"/>
  <c r="E174" i="7"/>
  <c r="X186" i="14"/>
  <c r="W186" i="14" l="1"/>
  <c r="Y186" i="14" s="1"/>
  <c r="G174" i="7"/>
  <c r="F176" i="7"/>
  <c r="A176" i="7"/>
  <c r="E175" i="7"/>
  <c r="W187" i="14" s="1"/>
  <c r="X187" i="14"/>
  <c r="G175" i="7" l="1"/>
  <c r="F177" i="7"/>
  <c r="A177" i="7"/>
  <c r="E176" i="7"/>
  <c r="W188" i="14" s="1"/>
  <c r="Y187" i="14"/>
  <c r="X188" i="14"/>
  <c r="G176" i="7" l="1"/>
  <c r="F178" i="7"/>
  <c r="A178" i="7"/>
  <c r="E177" i="7"/>
  <c r="W189" i="14" s="1"/>
  <c r="Y188" i="14"/>
  <c r="X189" i="14"/>
  <c r="Y189" i="14" l="1"/>
  <c r="X190" i="14"/>
  <c r="G177" i="7"/>
  <c r="F179" i="7"/>
  <c r="A179" i="7"/>
  <c r="E178" i="7"/>
  <c r="W190" i="14" s="1"/>
  <c r="Y190" i="14" l="1"/>
  <c r="X191" i="14"/>
  <c r="F180" i="7"/>
  <c r="A180" i="7"/>
  <c r="E179" i="7"/>
  <c r="W191" i="14" s="1"/>
  <c r="G178" i="7"/>
  <c r="Y191" i="14" l="1"/>
  <c r="X192" i="14"/>
  <c r="G179" i="7"/>
  <c r="F181" i="7"/>
  <c r="A181" i="7"/>
  <c r="E180" i="7"/>
  <c r="W192" i="14" s="1"/>
  <c r="Y192" i="14" l="1"/>
  <c r="G180" i="7"/>
  <c r="F182" i="7"/>
  <c r="A182" i="7"/>
  <c r="E181" i="7"/>
  <c r="W193" i="14" s="1"/>
  <c r="X193" i="14"/>
  <c r="Y193" i="14" l="1"/>
  <c r="X194" i="14"/>
  <c r="F167" i="7"/>
  <c r="G181" i="7"/>
  <c r="A183" i="7"/>
  <c r="A184" i="7" s="1"/>
  <c r="E182" i="7"/>
  <c r="W194" i="14" l="1"/>
  <c r="Y194" i="14" s="1"/>
  <c r="E167" i="7"/>
  <c r="G182" i="7"/>
  <c r="G167" i="7" s="1"/>
  <c r="F185" i="7"/>
  <c r="A185" i="7"/>
  <c r="X16" i="14"/>
  <c r="Y265" i="7"/>
  <c r="G16" i="14" l="1"/>
  <c r="X197" i="14"/>
  <c r="X265" i="7"/>
  <c r="AA265" i="7" s="1"/>
  <c r="F186" i="7"/>
  <c r="A186" i="7"/>
  <c r="E185" i="7"/>
  <c r="G185" i="7" s="1"/>
  <c r="Z265" i="7" l="1"/>
  <c r="F187" i="7"/>
  <c r="A187" i="7"/>
  <c r="E186" i="7"/>
  <c r="W198" i="14" s="1"/>
  <c r="W197" i="14"/>
  <c r="Y197" i="14" s="1"/>
  <c r="X198" i="14"/>
  <c r="W269" i="7"/>
  <c r="W267" i="7"/>
  <c r="W265" i="7"/>
  <c r="W268" i="7"/>
  <c r="W266" i="7"/>
  <c r="Y198" i="14" l="1"/>
  <c r="X199" i="14"/>
  <c r="G186" i="7"/>
  <c r="F188" i="7"/>
  <c r="A188" i="7"/>
  <c r="E187" i="7"/>
  <c r="W199" i="14" s="1"/>
  <c r="F189" i="7" l="1"/>
  <c r="A189" i="7"/>
  <c r="E188" i="7"/>
  <c r="G188" i="7" s="1"/>
  <c r="Y199" i="14"/>
  <c r="X200" i="14"/>
  <c r="G187" i="7"/>
  <c r="F190" i="7" l="1"/>
  <c r="A190" i="7"/>
  <c r="E189" i="7"/>
  <c r="W201" i="14" s="1"/>
  <c r="W200" i="14"/>
  <c r="Y200" i="14" s="1"/>
  <c r="X201" i="14"/>
  <c r="Y201" i="14" l="1"/>
  <c r="X202" i="14"/>
  <c r="G189" i="7"/>
  <c r="F191" i="7"/>
  <c r="A191" i="7"/>
  <c r="E190" i="7"/>
  <c r="W202" i="14" s="1"/>
  <c r="Y202" i="14" l="1"/>
  <c r="X203" i="14"/>
  <c r="G190" i="7"/>
  <c r="F192" i="7"/>
  <c r="A192" i="7"/>
  <c r="E191" i="7"/>
  <c r="W203" i="14" s="1"/>
  <c r="Y203" i="14" l="1"/>
  <c r="G191" i="7"/>
  <c r="F193" i="7"/>
  <c r="A193" i="7"/>
  <c r="E192" i="7"/>
  <c r="W204" i="14" s="1"/>
  <c r="X204" i="14"/>
  <c r="G192" i="7" l="1"/>
  <c r="Y204" i="14"/>
  <c r="F194" i="7"/>
  <c r="A194" i="7"/>
  <c r="E193" i="7"/>
  <c r="W205" i="14" s="1"/>
  <c r="X205" i="14"/>
  <c r="G193" i="7" l="1"/>
  <c r="F195" i="7"/>
  <c r="A195" i="7"/>
  <c r="E194" i="7"/>
  <c r="W206" i="14" s="1"/>
  <c r="Y205" i="14"/>
  <c r="X206" i="14"/>
  <c r="Y206" i="14" l="1"/>
  <c r="G194" i="7"/>
  <c r="F196" i="7"/>
  <c r="A196" i="7"/>
  <c r="E195" i="7"/>
  <c r="W207" i="14" s="1"/>
  <c r="X207" i="14"/>
  <c r="G195" i="7" l="1"/>
  <c r="Y207" i="14"/>
  <c r="X208" i="14"/>
  <c r="F197" i="7"/>
  <c r="A197" i="7"/>
  <c r="E196" i="7"/>
  <c r="W208" i="14" s="1"/>
  <c r="Y208" i="14" l="1"/>
  <c r="X209" i="14"/>
  <c r="F198" i="7"/>
  <c r="A198" i="7"/>
  <c r="E197" i="7"/>
  <c r="W209" i="14" s="1"/>
  <c r="G196" i="7"/>
  <c r="Y209" i="14" l="1"/>
  <c r="X210" i="14"/>
  <c r="G197" i="7"/>
  <c r="F199" i="7"/>
  <c r="A199" i="7"/>
  <c r="E198" i="7"/>
  <c r="W210" i="14" s="1"/>
  <c r="Y210" i="14" l="1"/>
  <c r="X211" i="14"/>
  <c r="F184" i="7"/>
  <c r="G198" i="7"/>
  <c r="A200" i="7"/>
  <c r="A201" i="7" s="1"/>
  <c r="E199" i="7"/>
  <c r="W211" i="14" l="1"/>
  <c r="Y211" i="14" s="1"/>
  <c r="E184" i="7"/>
  <c r="X17" i="14"/>
  <c r="Y266" i="7"/>
  <c r="F202" i="7"/>
  <c r="A202" i="7"/>
  <c r="G199" i="7"/>
  <c r="G184" i="7" s="1"/>
  <c r="F203" i="7" l="1"/>
  <c r="A203" i="7"/>
  <c r="E202" i="7"/>
  <c r="G202" i="7" s="1"/>
  <c r="G17" i="14"/>
  <c r="X214" i="14"/>
  <c r="X266" i="7"/>
  <c r="Z266" i="7" s="1"/>
  <c r="AA266" i="7" l="1"/>
  <c r="W214" i="14"/>
  <c r="Y214" i="14" s="1"/>
  <c r="X215" i="14"/>
  <c r="F204" i="7"/>
  <c r="A204" i="7"/>
  <c r="E203" i="7"/>
  <c r="W215" i="14" s="1"/>
  <c r="Y215" i="14" l="1"/>
  <c r="X216" i="14"/>
  <c r="G203" i="7"/>
  <c r="F205" i="7"/>
  <c r="A205" i="7"/>
  <c r="E204" i="7"/>
  <c r="W216" i="14" s="1"/>
  <c r="Y216" i="14" s="1"/>
  <c r="F206" i="7" l="1"/>
  <c r="A206" i="7"/>
  <c r="E205" i="7"/>
  <c r="W217" i="14" s="1"/>
  <c r="G204" i="7"/>
  <c r="X217" i="14"/>
  <c r="G205" i="7" l="1"/>
  <c r="Y217" i="14"/>
  <c r="X218" i="14"/>
  <c r="F207" i="7"/>
  <c r="A207" i="7"/>
  <c r="E206" i="7"/>
  <c r="W218" i="14" s="1"/>
  <c r="Y218" i="14" l="1"/>
  <c r="X219" i="14"/>
  <c r="G206" i="7"/>
  <c r="F208" i="7"/>
  <c r="A208" i="7"/>
  <c r="E207" i="7"/>
  <c r="W219" i="14" s="1"/>
  <c r="Y219" i="14" l="1"/>
  <c r="X220" i="14"/>
  <c r="G207" i="7"/>
  <c r="F209" i="7"/>
  <c r="A209" i="7"/>
  <c r="E208" i="7"/>
  <c r="W220" i="14" s="1"/>
  <c r="Y220" i="14" s="1"/>
  <c r="X221" i="14" l="1"/>
  <c r="F210" i="7"/>
  <c r="A210" i="7"/>
  <c r="E209" i="7"/>
  <c r="W221" i="14" s="1"/>
  <c r="G208" i="7"/>
  <c r="Y221" i="14" l="1"/>
  <c r="X222" i="14"/>
  <c r="G209" i="7"/>
  <c r="F211" i="7"/>
  <c r="A211" i="7"/>
  <c r="E210" i="7"/>
  <c r="W222" i="14" s="1"/>
  <c r="Y222" i="14" l="1"/>
  <c r="X223" i="14"/>
  <c r="F212" i="7"/>
  <c r="A212" i="7"/>
  <c r="E211" i="7"/>
  <c r="W223" i="14" s="1"/>
  <c r="G210" i="7"/>
  <c r="F213" i="7" l="1"/>
  <c r="A213" i="7"/>
  <c r="E212" i="7"/>
  <c r="W224" i="14" s="1"/>
  <c r="Y223" i="14"/>
  <c r="X224" i="14"/>
  <c r="G211" i="7"/>
  <c r="Y224" i="14" l="1"/>
  <c r="G212" i="7"/>
  <c r="F214" i="7"/>
  <c r="A214" i="7"/>
  <c r="E213" i="7"/>
  <c r="W225" i="14" s="1"/>
  <c r="X225" i="14"/>
  <c r="G213" i="7" l="1"/>
  <c r="Y225" i="14"/>
  <c r="X226" i="14"/>
  <c r="F215" i="7"/>
  <c r="A215" i="7"/>
  <c r="E214" i="7"/>
  <c r="W226" i="14" s="1"/>
  <c r="Y226" i="14" l="1"/>
  <c r="G214" i="7"/>
  <c r="X227" i="14"/>
  <c r="F216" i="7"/>
  <c r="A216" i="7"/>
  <c r="E215" i="7"/>
  <c r="W227" i="14" s="1"/>
  <c r="Y227" i="14" l="1"/>
  <c r="G215" i="7"/>
  <c r="A217" i="7"/>
  <c r="A218" i="7" s="1"/>
  <c r="E216" i="7"/>
  <c r="G216" i="7" s="1"/>
  <c r="G201" i="7" s="1"/>
  <c r="X228" i="14"/>
  <c r="F201" i="7"/>
  <c r="W228" i="14" l="1"/>
  <c r="Y228" i="14" s="1"/>
  <c r="E201" i="7"/>
  <c r="X18" i="14"/>
  <c r="Y267" i="7"/>
  <c r="F219" i="7"/>
  <c r="A219" i="7"/>
  <c r="F220" i="7" l="1"/>
  <c r="A220" i="7"/>
  <c r="E219" i="7"/>
  <c r="G219" i="7" s="1"/>
  <c r="G18" i="14"/>
  <c r="X231" i="14"/>
  <c r="X267" i="7"/>
  <c r="Z267" i="7" s="1"/>
  <c r="AA267" i="7" l="1"/>
  <c r="W231" i="14"/>
  <c r="Y231" i="14" s="1"/>
  <c r="X232" i="14"/>
  <c r="F221" i="7"/>
  <c r="A221" i="7"/>
  <c r="E220" i="7"/>
  <c r="W232" i="14" s="1"/>
  <c r="Y232" i="14" l="1"/>
  <c r="F222" i="7"/>
  <c r="A222" i="7"/>
  <c r="E221" i="7"/>
  <c r="W233" i="14" s="1"/>
  <c r="X233" i="14"/>
  <c r="G220" i="7"/>
  <c r="G221" i="7" l="1"/>
  <c r="F223" i="7"/>
  <c r="A223" i="7"/>
  <c r="E222" i="7"/>
  <c r="G222" i="7" s="1"/>
  <c r="Y233" i="14"/>
  <c r="X234" i="14"/>
  <c r="F224" i="7" l="1"/>
  <c r="A224" i="7"/>
  <c r="E223" i="7"/>
  <c r="W235" i="14" s="1"/>
  <c r="W234" i="14"/>
  <c r="Y234" i="14" s="1"/>
  <c r="X235" i="14"/>
  <c r="Y235" i="14" l="1"/>
  <c r="G223" i="7"/>
  <c r="X236" i="14"/>
  <c r="F225" i="7"/>
  <c r="A225" i="7"/>
  <c r="E224" i="7"/>
  <c r="F226" i="7" l="1"/>
  <c r="A226" i="7"/>
  <c r="E225" i="7"/>
  <c r="W237" i="14" s="1"/>
  <c r="W236" i="14"/>
  <c r="Y236" i="14" s="1"/>
  <c r="X237" i="14"/>
  <c r="G224" i="7"/>
  <c r="Y237" i="14" l="1"/>
  <c r="G225" i="7"/>
  <c r="F227" i="7"/>
  <c r="A227" i="7"/>
  <c r="E226" i="7"/>
  <c r="W238" i="14" s="1"/>
  <c r="X238" i="14"/>
  <c r="G226" i="7" l="1"/>
  <c r="Y238" i="14"/>
  <c r="X239" i="14"/>
  <c r="F228" i="7"/>
  <c r="A228" i="7"/>
  <c r="E227" i="7"/>
  <c r="W239" i="14" s="1"/>
  <c r="Y239" i="14" l="1"/>
  <c r="X240" i="14"/>
  <c r="F229" i="7"/>
  <c r="A229" i="7"/>
  <c r="E228" i="7"/>
  <c r="W240" i="14" s="1"/>
  <c r="G227" i="7"/>
  <c r="Y240" i="14" l="1"/>
  <c r="G228" i="7"/>
  <c r="X241" i="14"/>
  <c r="F230" i="7"/>
  <c r="A230" i="7"/>
  <c r="E229" i="7"/>
  <c r="W241" i="14" s="1"/>
  <c r="Y241" i="14" l="1"/>
  <c r="G229" i="7"/>
  <c r="F231" i="7"/>
  <c r="A231" i="7"/>
  <c r="E230" i="7"/>
  <c r="W242" i="14" s="1"/>
  <c r="X242" i="14"/>
  <c r="Y242" i="14" l="1"/>
  <c r="X243" i="14"/>
  <c r="G230" i="7"/>
  <c r="F232" i="7"/>
  <c r="A232" i="7"/>
  <c r="E231" i="7"/>
  <c r="W243" i="14" s="1"/>
  <c r="Y243" i="14" s="1"/>
  <c r="X244" i="14" l="1"/>
  <c r="G231" i="7"/>
  <c r="F233" i="7"/>
  <c r="A233" i="7"/>
  <c r="E232" i="7"/>
  <c r="W244" i="14" s="1"/>
  <c r="Y244" i="14" s="1"/>
  <c r="G232" i="7" l="1"/>
  <c r="A234" i="7"/>
  <c r="A235" i="7" s="1"/>
  <c r="E233" i="7"/>
  <c r="G233" i="7" s="1"/>
  <c r="G218" i="7" s="1"/>
  <c r="X245" i="14"/>
  <c r="F218" i="7"/>
  <c r="X19" i="14" l="1"/>
  <c r="Y268" i="7"/>
  <c r="W245" i="14"/>
  <c r="Y245" i="14" s="1"/>
  <c r="E218" i="7"/>
  <c r="F236" i="7"/>
  <c r="A236" i="7"/>
  <c r="X248" i="14" l="1"/>
  <c r="X268" i="7"/>
  <c r="G19" i="14"/>
  <c r="F237" i="7"/>
  <c r="A237" i="7"/>
  <c r="E236" i="7"/>
  <c r="Z268" i="7"/>
  <c r="AA268" i="7"/>
  <c r="W248" i="14" l="1"/>
  <c r="Y248" i="14" s="1"/>
  <c r="X249" i="14"/>
  <c r="F238" i="7"/>
  <c r="A238" i="7"/>
  <c r="E237" i="7"/>
  <c r="W249" i="14" s="1"/>
  <c r="G236" i="7"/>
  <c r="Y249" i="14" l="1"/>
  <c r="X250" i="14"/>
  <c r="G237" i="7"/>
  <c r="F239" i="7"/>
  <c r="A239" i="7"/>
  <c r="E238" i="7"/>
  <c r="W250" i="14" s="1"/>
  <c r="Y250" i="14" l="1"/>
  <c r="F240" i="7"/>
  <c r="A240" i="7"/>
  <c r="E239" i="7"/>
  <c r="W251" i="14" s="1"/>
  <c r="G238" i="7"/>
  <c r="X251" i="14"/>
  <c r="G239" i="7" l="1"/>
  <c r="F241" i="7"/>
  <c r="A241" i="7"/>
  <c r="E240" i="7"/>
  <c r="W252" i="14" s="1"/>
  <c r="Y251" i="14"/>
  <c r="X252" i="14"/>
  <c r="G240" i="7" l="1"/>
  <c r="F242" i="7"/>
  <c r="A242" i="7"/>
  <c r="E241" i="7"/>
  <c r="G241" i="7" s="1"/>
  <c r="Y252" i="14"/>
  <c r="X253" i="14"/>
  <c r="W253" i="14" l="1"/>
  <c r="Y253" i="14" s="1"/>
  <c r="X254" i="14"/>
  <c r="F243" i="7"/>
  <c r="A243" i="7"/>
  <c r="E242" i="7"/>
  <c r="W254" i="14" s="1"/>
  <c r="Y254" i="14" l="1"/>
  <c r="G242" i="7"/>
  <c r="X255" i="14"/>
  <c r="F244" i="7"/>
  <c r="A244" i="7"/>
  <c r="E243" i="7"/>
  <c r="W255" i="14" s="1"/>
  <c r="Y255" i="14" l="1"/>
  <c r="F245" i="7"/>
  <c r="A245" i="7"/>
  <c r="E244" i="7"/>
  <c r="W256" i="14" s="1"/>
  <c r="X256" i="14"/>
  <c r="G243" i="7"/>
  <c r="G244" i="7" l="1"/>
  <c r="F246" i="7"/>
  <c r="A246" i="7"/>
  <c r="E245" i="7"/>
  <c r="W257" i="14" s="1"/>
  <c r="Y256" i="14"/>
  <c r="X257" i="14"/>
  <c r="Y257" i="14" l="1"/>
  <c r="X258" i="14"/>
  <c r="G245" i="7"/>
  <c r="F247" i="7"/>
  <c r="A247" i="7"/>
  <c r="E246" i="7"/>
  <c r="W258" i="14" s="1"/>
  <c r="Y258" i="14" l="1"/>
  <c r="F248" i="7"/>
  <c r="A248" i="7"/>
  <c r="E247" i="7"/>
  <c r="W259" i="14" s="1"/>
  <c r="X259" i="14"/>
  <c r="G246" i="7"/>
  <c r="G247" i="7" l="1"/>
  <c r="F249" i="7"/>
  <c r="A249" i="7"/>
  <c r="E248" i="7"/>
  <c r="W260" i="14" s="1"/>
  <c r="Y259" i="14"/>
  <c r="X260" i="14"/>
  <c r="G248" i="7" l="1"/>
  <c r="F250" i="7"/>
  <c r="A250" i="7"/>
  <c r="E249" i="7"/>
  <c r="W261" i="14" s="1"/>
  <c r="Y260" i="14"/>
  <c r="X261" i="14"/>
  <c r="G249" i="7" l="1"/>
  <c r="F251" i="7"/>
  <c r="A251" i="7"/>
  <c r="E250" i="7"/>
  <c r="W262" i="14" s="1"/>
  <c r="Y261" i="14"/>
  <c r="X262" i="14"/>
  <c r="G250" i="7" l="1"/>
  <c r="F252" i="7"/>
  <c r="A252" i="7"/>
  <c r="E252" i="7" s="1"/>
  <c r="E251" i="7"/>
  <c r="W263" i="14" s="1"/>
  <c r="Y262" i="14"/>
  <c r="X263" i="14"/>
  <c r="G251" i="7" l="1"/>
  <c r="W264" i="14"/>
  <c r="E235" i="7"/>
  <c r="Y263" i="14"/>
  <c r="X264" i="14"/>
  <c r="G252" i="7"/>
  <c r="G235" i="7" s="1"/>
  <c r="G30" i="7" s="1"/>
  <c r="F235" i="7"/>
  <c r="Y264" i="14" l="1"/>
  <c r="U264" i="14" s="1"/>
  <c r="U46" i="14"/>
  <c r="U49" i="14"/>
  <c r="U55" i="14"/>
  <c r="U62" i="14"/>
  <c r="U63" i="14"/>
  <c r="U68" i="14"/>
  <c r="U70" i="14"/>
  <c r="U79" i="14"/>
  <c r="U80" i="14"/>
  <c r="U86" i="14"/>
  <c r="U90" i="14"/>
  <c r="U97" i="14"/>
  <c r="U100" i="14"/>
  <c r="U105" i="14"/>
  <c r="U109" i="14"/>
  <c r="U115" i="14"/>
  <c r="U120" i="14"/>
  <c r="U124" i="14"/>
  <c r="U126" i="14"/>
  <c r="U131" i="14"/>
  <c r="U136" i="14"/>
  <c r="U141" i="14"/>
  <c r="U149" i="14"/>
  <c r="U148" i="14"/>
  <c r="U154" i="14"/>
  <c r="U158" i="14"/>
  <c r="U166" i="14"/>
  <c r="U170" i="14"/>
  <c r="U171" i="14"/>
  <c r="U175" i="14"/>
  <c r="U180" i="14"/>
  <c r="U187" i="14"/>
  <c r="U191" i="14"/>
  <c r="U194" i="14"/>
  <c r="U200" i="14"/>
  <c r="U204" i="14"/>
  <c r="U209" i="14"/>
  <c r="U211" i="14"/>
  <c r="U219" i="14"/>
  <c r="U222" i="14"/>
  <c r="U226" i="14"/>
  <c r="U231" i="14"/>
  <c r="U237" i="14"/>
  <c r="U238" i="14"/>
  <c r="U243" i="14"/>
  <c r="U251" i="14"/>
  <c r="U253" i="14"/>
  <c r="U258" i="14"/>
  <c r="U262" i="14"/>
  <c r="X20" i="14"/>
  <c r="Y269" i="7"/>
  <c r="F30" i="7"/>
  <c r="AC257" i="7" s="1"/>
  <c r="AC256" i="7" s="1"/>
  <c r="U259" i="14"/>
  <c r="X269" i="7"/>
  <c r="X270" i="7" s="1"/>
  <c r="E30" i="7"/>
  <c r="AD257" i="7" s="1"/>
  <c r="AD256" i="7" s="1"/>
  <c r="U260" i="14"/>
  <c r="U255" i="14"/>
  <c r="U252" i="14" l="1"/>
  <c r="U245" i="14"/>
  <c r="U234" i="14"/>
  <c r="U224" i="14"/>
  <c r="U220" i="14"/>
  <c r="U215" i="14"/>
  <c r="U210" i="14"/>
  <c r="U205" i="14"/>
  <c r="U203" i="14"/>
  <c r="U197" i="14"/>
  <c r="U193" i="14"/>
  <c r="U189" i="14"/>
  <c r="U183" i="14"/>
  <c r="U182" i="14"/>
  <c r="U173" i="14"/>
  <c r="U165" i="14"/>
  <c r="U167" i="14"/>
  <c r="U160" i="14"/>
  <c r="U156" i="14"/>
  <c r="U152" i="14"/>
  <c r="U147" i="14"/>
  <c r="U142" i="14"/>
  <c r="U138" i="14"/>
  <c r="U133" i="14"/>
  <c r="U130" i="14"/>
  <c r="U123" i="14"/>
  <c r="U119" i="14"/>
  <c r="U114" i="14"/>
  <c r="U112" i="14"/>
  <c r="U104" i="14"/>
  <c r="U103" i="14"/>
  <c r="U95" i="14"/>
  <c r="U92" i="14"/>
  <c r="U88" i="14"/>
  <c r="U84" i="14"/>
  <c r="U83" i="14"/>
  <c r="U74" i="14"/>
  <c r="U71" i="14"/>
  <c r="U67" i="14"/>
  <c r="U61" i="14"/>
  <c r="U54" i="14"/>
  <c r="U52" i="14"/>
  <c r="U47" i="14"/>
  <c r="U45" i="14"/>
  <c r="U257" i="14"/>
  <c r="U242" i="14"/>
  <c r="U236" i="14"/>
  <c r="U228" i="14"/>
  <c r="U256" i="14"/>
  <c r="U248" i="14"/>
  <c r="U249" i="14"/>
  <c r="U241" i="14"/>
  <c r="U239" i="14"/>
  <c r="U235" i="14"/>
  <c r="U227" i="14"/>
  <c r="U225" i="14"/>
  <c r="U217" i="14"/>
  <c r="U218" i="14"/>
  <c r="U207" i="14"/>
  <c r="U206" i="14"/>
  <c r="U201" i="14"/>
  <c r="U198" i="14"/>
  <c r="U188" i="14"/>
  <c r="U186" i="14"/>
  <c r="U185" i="14"/>
  <c r="U177" i="14"/>
  <c r="U174" i="14"/>
  <c r="U168" i="14"/>
  <c r="U163" i="14"/>
  <c r="U159" i="14"/>
  <c r="U153" i="14"/>
  <c r="U151" i="14"/>
  <c r="U146" i="14"/>
  <c r="U140" i="14"/>
  <c r="U137" i="14"/>
  <c r="U132" i="14"/>
  <c r="U129" i="14"/>
  <c r="U122" i="14"/>
  <c r="U118" i="14"/>
  <c r="U117" i="14"/>
  <c r="U107" i="14"/>
  <c r="U106" i="14"/>
  <c r="U101" i="14"/>
  <c r="U99" i="14"/>
  <c r="U91" i="14"/>
  <c r="U87" i="14"/>
  <c r="U85" i="14"/>
  <c r="U75" i="14"/>
  <c r="U73" i="14"/>
  <c r="U69" i="14"/>
  <c r="U65" i="14"/>
  <c r="U58" i="14"/>
  <c r="U57" i="14"/>
  <c r="U51" i="14"/>
  <c r="U48" i="14"/>
  <c r="U261" i="14"/>
  <c r="U254" i="14"/>
  <c r="U250" i="14"/>
  <c r="U244" i="14"/>
  <c r="U240" i="14"/>
  <c r="U233" i="14"/>
  <c r="U232" i="14"/>
  <c r="U223" i="14"/>
  <c r="U221" i="14"/>
  <c r="U214" i="14"/>
  <c r="U216" i="14"/>
  <c r="U208" i="14"/>
  <c r="U202" i="14"/>
  <c r="U199" i="14"/>
  <c r="U192" i="14"/>
  <c r="U190" i="14"/>
  <c r="U184" i="14"/>
  <c r="U181" i="14"/>
  <c r="U176" i="14"/>
  <c r="U172" i="14"/>
  <c r="U169" i="14"/>
  <c r="U164" i="14"/>
  <c r="U157" i="14"/>
  <c r="U155" i="14"/>
  <c r="U150" i="14"/>
  <c r="U143" i="14"/>
  <c r="U139" i="14"/>
  <c r="U135" i="14"/>
  <c r="U134" i="14"/>
  <c r="U125" i="14"/>
  <c r="U121" i="14"/>
  <c r="U116" i="14"/>
  <c r="U113" i="14"/>
  <c r="U108" i="14"/>
  <c r="U102" i="14"/>
  <c r="U98" i="14"/>
  <c r="U96" i="14"/>
  <c r="U89" i="14"/>
  <c r="U81" i="14"/>
  <c r="U82" i="14"/>
  <c r="U78" i="14"/>
  <c r="U72" i="14"/>
  <c r="U66" i="14"/>
  <c r="U64" i="14"/>
  <c r="U56" i="14"/>
  <c r="U53" i="14"/>
  <c r="U50" i="14"/>
  <c r="U44" i="14"/>
  <c r="U263" i="14"/>
  <c r="U20" i="14"/>
  <c r="G20" i="14"/>
  <c r="G21" i="14" s="1"/>
  <c r="Z7" i="14"/>
  <c r="AA7" i="14" s="1"/>
  <c r="U8" i="14"/>
  <c r="U9" i="14"/>
  <c r="U10" i="14"/>
  <c r="U11" i="14"/>
  <c r="U12" i="14"/>
  <c r="U13" i="14"/>
  <c r="U14" i="14"/>
  <c r="U17" i="14"/>
  <c r="U15" i="14"/>
  <c r="U19" i="14"/>
  <c r="U18" i="14"/>
  <c r="U16" i="14"/>
  <c r="AA269" i="7"/>
  <c r="Z269" i="7"/>
  <c r="Y270" i="7"/>
  <c r="AD51" i="14" l="1"/>
  <c r="AC57" i="14"/>
  <c r="AC43" i="14"/>
  <c r="AC44" i="14"/>
  <c r="AD49" i="14"/>
  <c r="AD43" i="14"/>
  <c r="AD55" i="14"/>
  <c r="AD47" i="14"/>
  <c r="AD53" i="14"/>
  <c r="AD45" i="14"/>
  <c r="AD56" i="14"/>
  <c r="AC54" i="14"/>
  <c r="AC52" i="14"/>
  <c r="AC50" i="14"/>
  <c r="AD48" i="14"/>
  <c r="AC46" i="14"/>
  <c r="AC56" i="14"/>
  <c r="AD54" i="14"/>
  <c r="AD52" i="14"/>
  <c r="AD50" i="14"/>
  <c r="AC48" i="14"/>
  <c r="AD46" i="14"/>
  <c r="AD44" i="14"/>
  <c r="AD57" i="14"/>
  <c r="AE57" i="14" s="1"/>
  <c r="AB57" i="14" s="1"/>
  <c r="AC55" i="14"/>
  <c r="AC53" i="14"/>
  <c r="AC51" i="14"/>
  <c r="AE51" i="14" s="1"/>
  <c r="AB51" i="14" s="1"/>
  <c r="AC49" i="14"/>
  <c r="AC47" i="14"/>
  <c r="AC45" i="14"/>
  <c r="AE45" i="14" s="1"/>
  <c r="AB45" i="14" s="1"/>
  <c r="V33" i="14"/>
  <c r="AB20" i="14" s="1"/>
  <c r="V30" i="14"/>
  <c r="AB17" i="14" s="1"/>
  <c r="V28" i="14"/>
  <c r="AB15" i="14" s="1"/>
  <c r="V26" i="14"/>
  <c r="AB13" i="14" s="1"/>
  <c r="V24" i="14"/>
  <c r="AB11" i="14" s="1"/>
  <c r="V22" i="14"/>
  <c r="AB9" i="14" s="1"/>
  <c r="Z6" i="14" s="1"/>
  <c r="X34" i="14"/>
  <c r="X32" i="14"/>
  <c r="X30" i="14"/>
  <c r="X28" i="14"/>
  <c r="X26" i="14"/>
  <c r="X24" i="14"/>
  <c r="X22" i="14"/>
  <c r="V34" i="14"/>
  <c r="AB21" i="14" s="1"/>
  <c r="V32" i="14"/>
  <c r="AB19" i="14" s="1"/>
  <c r="V31" i="14"/>
  <c r="AB18" i="14" s="1"/>
  <c r="V29" i="14"/>
  <c r="AB16" i="14" s="1"/>
  <c r="V27" i="14"/>
  <c r="AB14" i="14" s="1"/>
  <c r="V25" i="14"/>
  <c r="AB12" i="14" s="1"/>
  <c r="V23" i="14"/>
  <c r="AB10" i="14" s="1"/>
  <c r="X33" i="14"/>
  <c r="X31" i="14"/>
  <c r="X29" i="14"/>
  <c r="X27" i="14"/>
  <c r="X25" i="14"/>
  <c r="X23" i="14"/>
  <c r="AE43" i="14" l="1"/>
  <c r="AB43" i="14" s="1"/>
  <c r="AE47" i="14"/>
  <c r="AB47" i="14" s="1"/>
  <c r="AE49" i="14"/>
  <c r="AB49" i="14" s="1"/>
  <c r="AE44" i="14"/>
  <c r="AB44" i="14" s="1"/>
  <c r="AE46" i="14"/>
  <c r="AB46" i="14" s="1"/>
  <c r="AE54" i="14"/>
  <c r="AB54" i="14" s="1"/>
  <c r="AE52" i="14"/>
  <c r="AB52" i="14" s="1"/>
  <c r="AE53" i="14"/>
  <c r="AB53" i="14" s="1"/>
  <c r="AE50" i="14"/>
  <c r="AB50" i="14" s="1"/>
  <c r="AE55" i="14"/>
  <c r="AB55" i="14" s="1"/>
  <c r="AE48" i="14"/>
  <c r="AB48" i="14" s="1"/>
  <c r="AE56" i="14"/>
  <c r="AB56" i="14" s="1"/>
  <c r="W5" i="14"/>
  <c r="AH4" i="14"/>
  <c r="AG4" i="14"/>
  <c r="AF4" i="14"/>
  <c r="AE4" i="14"/>
  <c r="AD4" i="14"/>
  <c r="AC4" i="14"/>
  <c r="AB4" i="14"/>
  <c r="AA4" i="14"/>
  <c r="Z4" i="14"/>
  <c r="Y4" i="14"/>
  <c r="X4" i="14"/>
  <c r="W4" i="14"/>
  <c r="AH5" i="14"/>
  <c r="AG5" i="14"/>
  <c r="AF5" i="14"/>
  <c r="AE5" i="14"/>
  <c r="AD5" i="14"/>
  <c r="AC5" i="14"/>
  <c r="AB5" i="14"/>
  <c r="AA5" i="14"/>
  <c r="Z5" i="14"/>
  <c r="Y5" i="14"/>
  <c r="X5" i="14"/>
</calcChain>
</file>

<file path=xl/comments1.xml><?xml version="1.0" encoding="utf-8"?>
<comments xmlns="http://schemas.openxmlformats.org/spreadsheetml/2006/main">
  <authors>
    <author>Greg</author>
  </authors>
  <commentList>
    <comment ref="C59" authorId="0">
      <text>
        <r>
          <rPr>
            <b/>
            <sz val="8"/>
            <color indexed="10"/>
            <rFont val="Tahoma"/>
            <family val="2"/>
          </rPr>
          <t>Click this link and save the file that opens to your computer.</t>
        </r>
      </text>
    </comment>
    <comment ref="C60" authorId="0">
      <text>
        <r>
          <rPr>
            <b/>
            <sz val="8"/>
            <color indexed="10"/>
            <rFont val="Tahoma"/>
            <family val="2"/>
          </rPr>
          <t>Click this link and save the file that opens to your computer.</t>
        </r>
      </text>
    </comment>
    <comment ref="C61" authorId="0">
      <text>
        <r>
          <rPr>
            <b/>
            <sz val="8"/>
            <color indexed="10"/>
            <rFont val="Tahoma"/>
            <family val="2"/>
          </rPr>
          <t>Click this link and save the file that opens to your computer.</t>
        </r>
      </text>
    </comment>
    <comment ref="C62" authorId="0">
      <text>
        <r>
          <rPr>
            <b/>
            <sz val="8"/>
            <color indexed="10"/>
            <rFont val="Tahoma"/>
            <family val="2"/>
          </rPr>
          <t>Click this link and save the file that opens to your computer.</t>
        </r>
      </text>
    </comment>
    <comment ref="C63" authorId="0">
      <text>
        <r>
          <rPr>
            <b/>
            <sz val="8"/>
            <color indexed="10"/>
            <rFont val="Tahoma"/>
            <family val="2"/>
          </rPr>
          <t>Click this link and save the file that opens to your computer.</t>
        </r>
      </text>
    </comment>
    <comment ref="C64" authorId="0">
      <text>
        <r>
          <rPr>
            <b/>
            <sz val="8"/>
            <color indexed="10"/>
            <rFont val="Tahoma"/>
            <family val="2"/>
          </rPr>
          <t>Click this link and save the file that opens to your computer.</t>
        </r>
      </text>
    </comment>
    <comment ref="C65" authorId="0">
      <text>
        <r>
          <rPr>
            <b/>
            <sz val="8"/>
            <color indexed="10"/>
            <rFont val="Tahoma"/>
            <family val="2"/>
          </rPr>
          <t>Click this link and save the file that opens to your computer.</t>
        </r>
      </text>
    </comment>
  </commentList>
</comments>
</file>

<file path=xl/comments2.xml><?xml version="1.0" encoding="utf-8"?>
<comments xmlns="http://schemas.openxmlformats.org/spreadsheetml/2006/main">
  <authors>
    <author>Greg</author>
  </authors>
  <commentList>
    <comment ref="B30" authorId="0">
      <text>
        <r>
          <rPr>
            <b/>
            <sz val="8"/>
            <color indexed="10"/>
            <rFont val="Tahoma"/>
            <family val="2"/>
          </rPr>
          <t>Click this link and save the file the opens to your computer.</t>
        </r>
      </text>
    </comment>
    <comment ref="B120" authorId="0">
      <text>
        <r>
          <rPr>
            <b/>
            <sz val="8"/>
            <color indexed="10"/>
            <rFont val="Tahoma"/>
            <family val="2"/>
          </rPr>
          <t>Click this link and save the file the opens to your computer.</t>
        </r>
      </text>
    </comment>
  </commentList>
</comments>
</file>

<file path=xl/sharedStrings.xml><?xml version="1.0" encoding="utf-8"?>
<sst xmlns="http://schemas.openxmlformats.org/spreadsheetml/2006/main" count="1097" uniqueCount="341">
  <si>
    <t>Other</t>
  </si>
  <si>
    <t>Auto Loan/Lease</t>
  </si>
  <si>
    <t xml:space="preserve">Insurance </t>
  </si>
  <si>
    <t>Registration/Inspection</t>
  </si>
  <si>
    <t>Mortgage</t>
  </si>
  <si>
    <t>Rent</t>
  </si>
  <si>
    <t>Maintenance</t>
  </si>
  <si>
    <t>Insurance</t>
  </si>
  <si>
    <t>Furniture</t>
  </si>
  <si>
    <t>Household Supplies</t>
  </si>
  <si>
    <t>Groceries</t>
  </si>
  <si>
    <t>Real Estate Tax</t>
  </si>
  <si>
    <t>Phone - Home</t>
  </si>
  <si>
    <t>Phone - Cell</t>
  </si>
  <si>
    <t>Cable</t>
  </si>
  <si>
    <t>Gas</t>
  </si>
  <si>
    <t>Water</t>
  </si>
  <si>
    <t>Electricity</t>
  </si>
  <si>
    <t>Internet</t>
  </si>
  <si>
    <t>Dental</t>
  </si>
  <si>
    <t>Medical</t>
  </si>
  <si>
    <t>Medication</t>
  </si>
  <si>
    <t>Vision/contacts</t>
  </si>
  <si>
    <t>Life Insurance</t>
  </si>
  <si>
    <t>Memberships</t>
  </si>
  <si>
    <t>Dining out</t>
  </si>
  <si>
    <t>Events</t>
  </si>
  <si>
    <t>Subscriptions</t>
  </si>
  <si>
    <t>Movies</t>
  </si>
  <si>
    <t>Music</t>
  </si>
  <si>
    <t>Hobbies</t>
  </si>
  <si>
    <t>Travel/ Vacation</t>
  </si>
  <si>
    <t>Dry Cleaning</t>
  </si>
  <si>
    <t>New Clothes</t>
  </si>
  <si>
    <t>Donations</t>
  </si>
  <si>
    <t>Tuition</t>
  </si>
  <si>
    <t>College Loans</t>
  </si>
  <si>
    <t>Pocket Money</t>
  </si>
  <si>
    <t>Gifts</t>
  </si>
  <si>
    <t>Credit Card</t>
  </si>
  <si>
    <t>Transportation</t>
  </si>
  <si>
    <t>Home</t>
  </si>
  <si>
    <t>Utilities</t>
  </si>
  <si>
    <t>Health</t>
  </si>
  <si>
    <t>Entertainment</t>
  </si>
  <si>
    <t>Miscellaneous</t>
  </si>
  <si>
    <t>Weekly</t>
  </si>
  <si>
    <t>Monthly</t>
  </si>
  <si>
    <t>Semi-Annually</t>
  </si>
  <si>
    <t>Quarterly</t>
  </si>
  <si>
    <t>Yearly</t>
  </si>
  <si>
    <t>Budget</t>
  </si>
  <si>
    <t>Daily</t>
  </si>
  <si>
    <t>January</t>
  </si>
  <si>
    <t>February</t>
  </si>
  <si>
    <t>March</t>
  </si>
  <si>
    <t>April</t>
  </si>
  <si>
    <t>May</t>
  </si>
  <si>
    <t>June</t>
  </si>
  <si>
    <t>July</t>
  </si>
  <si>
    <t>August</t>
  </si>
  <si>
    <t>September</t>
  </si>
  <si>
    <t>October</t>
  </si>
  <si>
    <t>November</t>
  </si>
  <si>
    <t>December</t>
  </si>
  <si>
    <t>Jan</t>
  </si>
  <si>
    <t>Feb</t>
  </si>
  <si>
    <t>Mar</t>
  </si>
  <si>
    <t>Apr</t>
  </si>
  <si>
    <t>Jun</t>
  </si>
  <si>
    <t>Jul</t>
  </si>
  <si>
    <t>Aug</t>
  </si>
  <si>
    <t>Sep</t>
  </si>
  <si>
    <t>Oct</t>
  </si>
  <si>
    <t>Nov</t>
  </si>
  <si>
    <t>Dec</t>
  </si>
  <si>
    <t>Current Month</t>
  </si>
  <si>
    <t>Prior Month</t>
  </si>
  <si>
    <t>Frequency</t>
  </si>
  <si>
    <t>Amount</t>
  </si>
  <si>
    <t>Quick Budget</t>
  </si>
  <si>
    <t>Monthly (avg.)</t>
  </si>
  <si>
    <t>Weekly (avg.)</t>
  </si>
  <si>
    <t>Budget By Month?</t>
  </si>
  <si>
    <t>Tracking</t>
  </si>
  <si>
    <t>Pie Chart</t>
  </si>
  <si>
    <t>Start Mth</t>
  </si>
  <si>
    <t>Chart:</t>
  </si>
  <si>
    <t>Month</t>
  </si>
  <si>
    <t>Budget by</t>
  </si>
  <si>
    <t>Mths/Wks</t>
  </si>
  <si>
    <t>Budgeted</t>
  </si>
  <si>
    <t>Bar Chart</t>
  </si>
  <si>
    <t>Income</t>
  </si>
  <si>
    <t>First Tracking Month</t>
  </si>
  <si>
    <t>1st</t>
  </si>
  <si>
    <t>2nd</t>
  </si>
  <si>
    <t>3rd</t>
  </si>
  <si>
    <t>4th</t>
  </si>
  <si>
    <t>5th</t>
  </si>
  <si>
    <t>6th</t>
  </si>
  <si>
    <t>7th</t>
  </si>
  <si>
    <t>8th</t>
  </si>
  <si>
    <t>9th</t>
  </si>
  <si>
    <t>10th</t>
  </si>
  <si>
    <t>11th</t>
  </si>
  <si>
    <t>12th</t>
  </si>
  <si>
    <t>13th</t>
  </si>
  <si>
    <t>14th</t>
  </si>
  <si>
    <t>15th</t>
  </si>
  <si>
    <t>16th</t>
  </si>
  <si>
    <t>17th</t>
  </si>
  <si>
    <t>18th</t>
  </si>
  <si>
    <t>19th</t>
  </si>
  <si>
    <t>20th</t>
  </si>
  <si>
    <t>21st</t>
  </si>
  <si>
    <t>22nd</t>
  </si>
  <si>
    <t>23rd</t>
  </si>
  <si>
    <t>24th</t>
  </si>
  <si>
    <t>25th</t>
  </si>
  <si>
    <t>26th</t>
  </si>
  <si>
    <t>27th</t>
  </si>
  <si>
    <t>28th</t>
  </si>
  <si>
    <t>29th</t>
  </si>
  <si>
    <t>30th</t>
  </si>
  <si>
    <t>31st</t>
  </si>
  <si>
    <t xml:space="preserve">Use this sheet to monitor how well you are sticking to your budget.  Compare different time periods by using the drop down box above the </t>
  </si>
  <si>
    <t>"Income" section</t>
  </si>
  <si>
    <t>-</t>
  </si>
  <si>
    <t>Budget Planner</t>
  </si>
  <si>
    <t>Mortgage Calculator</t>
  </si>
  <si>
    <t>Investment Calculator</t>
  </si>
  <si>
    <t>Tax Calculator</t>
  </si>
  <si>
    <t>Retirement Planner</t>
  </si>
  <si>
    <t>401k Calculator</t>
  </si>
  <si>
    <t>Simpleplannings.com grants usage of this financial planning "software" under the following terms and conditions:</t>
  </si>
  <si>
    <t>After the purchasing and downloading of this software from Simpleplanning.com, the purchaser is granted a "license" to use this product.</t>
  </si>
  <si>
    <t>The "licensee" may make copies of this product in an amount that does not exceed the number of licenses originally purchased from</t>
  </si>
  <si>
    <t>Limitation of Liability</t>
  </si>
  <si>
    <t>Simpleplanning.com will not be held liable for damages in the event of, but not limited to inaccurate assumptions, calculation errors,</t>
  </si>
  <si>
    <t>software, hardware, data and network failure and profit/savings losses as a result of using this software.</t>
  </si>
  <si>
    <t>Salary/Wages (Jane)</t>
  </si>
  <si>
    <t>Salary/Wages (Bill)</t>
  </si>
  <si>
    <t>Net Worth Calculator</t>
  </si>
  <si>
    <t>Complete Planner</t>
  </si>
  <si>
    <t>Profit &amp; Loss Planner</t>
  </si>
  <si>
    <t>Invoice Template</t>
  </si>
  <si>
    <t>Business Suite</t>
  </si>
  <si>
    <r>
      <t xml:space="preserve">If you received a </t>
    </r>
    <r>
      <rPr>
        <b/>
        <sz val="10"/>
        <color indexed="10"/>
        <rFont val="Arial"/>
        <family val="2"/>
      </rPr>
      <t>"File Error: Data may have been lost."</t>
    </r>
    <r>
      <rPr>
        <sz val="10"/>
        <rFont val="Arial"/>
        <family val="2"/>
      </rPr>
      <t xml:space="preserve"> message when opening this file,    </t>
    </r>
    <r>
      <rPr>
        <sz val="10"/>
        <color indexed="12"/>
        <rFont val="Arial"/>
        <family val="2"/>
      </rPr>
      <t xml:space="preserve">           </t>
    </r>
    <r>
      <rPr>
        <sz val="10"/>
        <rFont val="Arial"/>
        <family val="2"/>
      </rPr>
      <t xml:space="preserve"> to download alternate planner.</t>
    </r>
  </si>
  <si>
    <t>Spending</t>
  </si>
  <si>
    <t>Net</t>
  </si>
  <si>
    <t>Category Name</t>
  </si>
  <si>
    <t>Compare</t>
  </si>
  <si>
    <t>Spending Chart</t>
  </si>
  <si>
    <t>FAQ's</t>
  </si>
  <si>
    <t>Why is the planner password protected?</t>
  </si>
  <si>
    <t>We password protect our planner in order to maintain the integrity of the calculations (we do not provide the password to unprotect).</t>
  </si>
  <si>
    <t xml:space="preserve">This ensures that the calculations and graphs work properly.  Only the white cells in the planner are open for input; shaded </t>
  </si>
  <si>
    <t>cells are password protected.</t>
  </si>
  <si>
    <t>How can I add additional rows?</t>
  </si>
  <si>
    <t>How do I change the category names?</t>
  </si>
  <si>
    <t>You can change the default categories/subcategories on either one of the budget sheets (Quick Budget or Budget by Month).</t>
  </si>
  <si>
    <t>These new titles will flow through each sheet of the planner.</t>
  </si>
  <si>
    <t>Why aren't my budget category names flowing through the rest of the sheets in the planner?</t>
  </si>
  <si>
    <t>Why can't I change the category names on Tracking sheet?</t>
  </si>
  <si>
    <t>These new titles will flow through each sheet of the planner, including the Tracking sheet</t>
  </si>
  <si>
    <t>How do I change the width of the columns?</t>
  </si>
  <si>
    <t>Select a cell in the column you would like to widen.  Select Format on the menu bar and then Column, Width…</t>
  </si>
  <si>
    <t>Both the Quick Budget and the Budget by Month sheet are budget sheets, but you will need to choose one or the other.  The Quick Budget</t>
  </si>
  <si>
    <t>sheet is meant for budget's that don't change from one month to the next.  The Budget by Month sheet is meant for budgets that vary one</t>
  </si>
  <si>
    <t>month to the next.  It's up to you which one you decide to use.</t>
  </si>
  <si>
    <t>How do I see my figures down to the cent?</t>
  </si>
  <si>
    <t>Select only the white input cells that you would like to adjust.</t>
  </si>
  <si>
    <t xml:space="preserve">Click the $ icon on the Excel Format toolbar. </t>
  </si>
  <si>
    <t>If you don't see a $ icon on the format toolbar, select Format, Cells, Number tab and then Currency.  Click OK.</t>
  </si>
  <si>
    <t>Go to the Home tab and click the Budget Planner_Additional Categories link.  Save this file to your computer before you begin using.</t>
  </si>
  <si>
    <r>
      <t>Move from worksheet to worksheet</t>
    </r>
    <r>
      <rPr>
        <sz val="10"/>
        <rFont val="Arial"/>
        <family val="2"/>
      </rPr>
      <t xml:space="preserve"> by clicking the blue buttons at the top of each worksheet.</t>
    </r>
  </si>
  <si>
    <r>
      <t>Demo users</t>
    </r>
    <r>
      <rPr>
        <b/>
        <sz val="10"/>
        <rFont val="Arial"/>
        <family val="2"/>
      </rPr>
      <t xml:space="preserve">: </t>
    </r>
    <r>
      <rPr>
        <sz val="10"/>
        <rFont val="Arial"/>
        <family val="2"/>
      </rPr>
      <t>Income and the first 3 spending categories are open to demo users.</t>
    </r>
  </si>
  <si>
    <t>Dining</t>
  </si>
  <si>
    <t>Coffee</t>
  </si>
  <si>
    <t>Takeout</t>
  </si>
  <si>
    <t>fast food</t>
  </si>
  <si>
    <t>Lunch at work</t>
  </si>
  <si>
    <t>Kids</t>
  </si>
  <si>
    <t>Clothes</t>
  </si>
  <si>
    <t>Child care</t>
  </si>
  <si>
    <t>School supplies</t>
  </si>
  <si>
    <t>Babysitter</t>
  </si>
  <si>
    <t>Music lessons</t>
  </si>
  <si>
    <t>401k</t>
  </si>
  <si>
    <t>IRA</t>
  </si>
  <si>
    <t>John's bus pass</t>
  </si>
  <si>
    <t>Bi-Weekly/Fortnight</t>
  </si>
  <si>
    <t>Jane's salary</t>
  </si>
  <si>
    <t>John's salary</t>
  </si>
  <si>
    <t>gas money</t>
  </si>
  <si>
    <t>Gas Money</t>
  </si>
  <si>
    <t>Daily Linked (A Daily Spending sheet for each Month)</t>
  </si>
  <si>
    <t>support@simpleplanning.net</t>
  </si>
  <si>
    <t>Over Budget</t>
  </si>
  <si>
    <t>Under Budget</t>
  </si>
  <si>
    <t>Semi-Monthly</t>
  </si>
  <si>
    <t>Want this data to transfer to the Tracking and Comparison sheet?</t>
  </si>
  <si>
    <t>Want a Daily Spending sheet for each month?</t>
  </si>
  <si>
    <t>If you want the Daily Spending sheet figure to link to the Tracking and Comparison sheets, please download the alternate version below</t>
  </si>
  <si>
    <t xml:space="preserve">   For questions not addressed above, please contact us at:</t>
  </si>
  <si>
    <t xml:space="preserve">    Save this new alternate planner to your computer before you begin using.</t>
  </si>
  <si>
    <t>Make sure "Use this budget on Comparison sheet" is selected at the top of the your budget tab.</t>
  </si>
  <si>
    <t>*Make sure you select "Use this budget on Comprison sheet" at the top of your budget sheet.  This will insure the proper budget information is populated</t>
  </si>
  <si>
    <t>on the Comparison sheet</t>
  </si>
  <si>
    <t>click here</t>
  </si>
  <si>
    <t>Why do I see a #REF! (or #VALUE!) on the Tracking sheet and Comparison sheet?</t>
  </si>
  <si>
    <t>Business Planner</t>
  </si>
  <si>
    <t>Why doesn't the Daily Spending sheet link back to the Tracking sheet?</t>
  </si>
  <si>
    <t>Other 1</t>
  </si>
  <si>
    <t>Other 2</t>
  </si>
  <si>
    <t>Other 5</t>
  </si>
  <si>
    <t>Other 4</t>
  </si>
  <si>
    <t>Other 3</t>
  </si>
  <si>
    <t>Budget Planner Overview</t>
  </si>
  <si>
    <r>
      <t xml:space="preserve">Use this sheet to track your </t>
    </r>
    <r>
      <rPr>
        <u/>
        <sz val="10"/>
        <rFont val="Arial"/>
        <family val="2"/>
      </rPr>
      <t>actual income and spending</t>
    </r>
    <r>
      <rPr>
        <sz val="10"/>
        <rFont val="Arial"/>
        <family val="2"/>
      </rPr>
      <t>.  These figures will be compared to your budgeted figures on the "Comparison" page.</t>
    </r>
  </si>
  <si>
    <t>Quick Budget Overview</t>
  </si>
  <si>
    <t>Budget by Month Overview</t>
  </si>
  <si>
    <t>Tracking Overview</t>
  </si>
  <si>
    <t>Comparison Overview</t>
  </si>
  <si>
    <t>Daily Spending Overview</t>
  </si>
  <si>
    <t>***Note*******************************************************************************************************************************************************</t>
  </si>
  <si>
    <t>*****************************************************************************************************************************************************************</t>
  </si>
  <si>
    <t>Download Instructions:</t>
  </si>
  <si>
    <t>1. Make sure you're online (you will be downloading these planners from the web)</t>
  </si>
  <si>
    <t>2. When prompted, save the planner to your computer (do not open directly in web browser)</t>
  </si>
  <si>
    <t>3. Open the planner that was saved to your computer (this will be you new planner)</t>
  </si>
  <si>
    <t>Download Links</t>
  </si>
  <si>
    <t>Additional Categories</t>
  </si>
  <si>
    <t>Additional Categories &amp; Income Rows</t>
  </si>
  <si>
    <t>Additional Categories &amp; Daily Linked (sheet for each Month)</t>
  </si>
  <si>
    <t>Cents version</t>
  </si>
  <si>
    <t>Pounds version</t>
  </si>
  <si>
    <t>Euro version</t>
  </si>
  <si>
    <t xml:space="preserve">using the drop down menu provided in each cell.  The Monthly/Yearly figures are calculated for you and compared to your Tracking (actual) figures on </t>
  </si>
  <si>
    <t xml:space="preserve">the "Comparison" sheet.  Make sure "Use this budget on Comparison sheet" is selected. (If this box is not selected, the "Budget By Month" figures </t>
  </si>
  <si>
    <t xml:space="preserve">drop down box in the "Income" section. Make sure "Use this budget on Comparison sheet" is selected if you are building 'a budget by month.  (If this </t>
  </si>
  <si>
    <t>box is not selected, the "Quick Budget" sheet figures will be used for comparison purposes instead.)</t>
  </si>
  <si>
    <r>
      <t xml:space="preserve">Pre- Customized Versions </t>
    </r>
    <r>
      <rPr>
        <b/>
        <i/>
        <sz val="11"/>
        <color indexed="12"/>
        <rFont val="Arial"/>
        <family val="2"/>
      </rPr>
      <t>(at no additional cost)</t>
    </r>
  </si>
  <si>
    <r>
      <t xml:space="preserve">Create a quick and easy budget </t>
    </r>
    <r>
      <rPr>
        <u/>
        <sz val="10"/>
        <rFont val="Arial"/>
        <family val="2"/>
      </rPr>
      <t>(what you expect to earn/spend)</t>
    </r>
    <r>
      <rPr>
        <sz val="10"/>
        <rFont val="Arial"/>
        <family val="2"/>
      </rPr>
      <t xml:space="preserve"> by filling out the white cells on the "Quick Budget" sheet.  Enter the "Frequency" by </t>
    </r>
  </si>
  <si>
    <r>
      <t xml:space="preserve">Use the "Budget By Month" sheet to create a budget </t>
    </r>
    <r>
      <rPr>
        <u/>
        <sz val="10"/>
        <rFont val="Arial"/>
        <family val="2"/>
      </rPr>
      <t>(what you expect to earn/spend)</t>
    </r>
    <r>
      <rPr>
        <sz val="10"/>
        <rFont val="Arial"/>
        <family val="2"/>
      </rPr>
      <t xml:space="preserve"> with greater detail.  Select your first budget month by using the </t>
    </r>
  </si>
  <si>
    <r>
      <t xml:space="preserve">2. </t>
    </r>
    <r>
      <rPr>
        <b/>
        <u/>
        <sz val="10"/>
        <color indexed="10"/>
        <rFont val="Arial"/>
        <family val="2"/>
      </rPr>
      <t>Do not "cut and paste"</t>
    </r>
    <r>
      <rPr>
        <sz val="10"/>
        <color indexed="10"/>
        <rFont val="Arial"/>
        <family val="2"/>
      </rPr>
      <t xml:space="preserve"> or "move" cells (copy/paste is fine).  Cutting and pasting will cause calculation errors that only we can correct.</t>
    </r>
  </si>
  <si>
    <r>
      <t xml:space="preserve">3. </t>
    </r>
    <r>
      <rPr>
        <b/>
        <u/>
        <sz val="10"/>
        <color indexed="10"/>
        <rFont val="Arial"/>
        <family val="2"/>
      </rPr>
      <t>Enter data into the white input cells only</t>
    </r>
    <r>
      <rPr>
        <sz val="10"/>
        <color indexed="10"/>
        <rFont val="Arial"/>
        <family val="2"/>
      </rPr>
      <t>. All other cells are locked.  This ensures that calculations and graphs work properly.</t>
    </r>
  </si>
  <si>
    <t>4. Please refer to the Help sheet for answers to frequently asked questions.</t>
  </si>
  <si>
    <t>Budget by Month</t>
  </si>
  <si>
    <t>What is my password?</t>
  </si>
  <si>
    <t xml:space="preserve">The Budget Planner does not require a password.  You are likely entering data into a non-input or formula cell.  </t>
  </si>
  <si>
    <t>Only the white cells in the planner are open for input.  Make sure you are entering data into the white cells only.</t>
  </si>
  <si>
    <t>We password protect our planner in order to maintain the integrity of the calculations (This ensures that the calculations and graphs work properly).</t>
  </si>
  <si>
    <t>Be sure to select your Budget sheet for the Comparison sheet (see below image). This will ensure that your category names</t>
  </si>
  <si>
    <t xml:space="preserve"> flow through the rest of the planner.  You will make this selection at the top of your Budget sheet.</t>
  </si>
  <si>
    <t>Why is my planner a "Read Only" file?</t>
  </si>
  <si>
    <t>First, let's confirm that your Excel file is truly a "Read Only" file.  You can do this by looking at the very top of your Excel program where is says</t>
  </si>
  <si>
    <t>the file name.  If it does say "Read Only" after the file name, than simply save the file to your Desktop using "Save As" and save it using</t>
  </si>
  <si>
    <t>a different file name (i.e. Budget Planner_current year).</t>
  </si>
  <si>
    <t>If you don't see "Read Only" at the very top of the Excel program then you are likely being presented with a password protect message.</t>
  </si>
  <si>
    <t>See "Why is the planner password protected?" above for clarification.</t>
  </si>
  <si>
    <t>Why do I see ###### in some cells?</t>
  </si>
  <si>
    <t>This is a result of the column (in which the cell resides) not being wide enough.</t>
  </si>
  <si>
    <t>How do I change the currency sign in the cells?</t>
  </si>
  <si>
    <t>Select the cells that you would like to adjust and click Format on the Excel menu (very top of program)</t>
  </si>
  <si>
    <t>Click Cells...click the Number tab and then Currency (under Category:).  Select your currency symbol in the symbol drop down box.</t>
  </si>
  <si>
    <t>Full Year</t>
  </si>
  <si>
    <t>QBMULTIPLE</t>
  </si>
  <si>
    <t>Financial Planners available at Simpleplanning.com:</t>
  </si>
  <si>
    <t>How do I start a budget for next year?</t>
  </si>
  <si>
    <t>Save your current year Budget Planner to your computer and call it Budget Planner_2011, (or something similar)</t>
  </si>
  <si>
    <t>Create a duplicate copy by simply saving another copy of your Budget Planner.  This time, name it Budget Planner_2012.</t>
  </si>
  <si>
    <t>You will want to delete your 2011 figures from the Tracking sheet once you've saved the duplicate copy (Budget Planner_2012).</t>
  </si>
  <si>
    <t>How can I download a blank copy of the Budget Planner?</t>
  </si>
  <si>
    <t>Total Spending</t>
  </si>
  <si>
    <t>PIE_CATEGORIES</t>
  </si>
  <si>
    <t>PIE_SPENDING</t>
  </si>
  <si>
    <t>Budget vs Tracking by Month:</t>
  </si>
  <si>
    <t>BVT_MONTHLY</t>
  </si>
  <si>
    <r>
      <t xml:space="preserve">will be used for comparison purposes instead.)  </t>
    </r>
    <r>
      <rPr>
        <b/>
        <sz val="10"/>
        <rFont val="Arial"/>
        <family val="2"/>
      </rPr>
      <t xml:space="preserve">Note: Use this Quick Budget sheet, </t>
    </r>
    <r>
      <rPr>
        <b/>
        <i/>
        <sz val="10"/>
        <color indexed="10"/>
        <rFont val="Arial"/>
        <family val="2"/>
      </rPr>
      <t>or</t>
    </r>
    <r>
      <rPr>
        <b/>
        <sz val="10"/>
        <rFont val="Arial"/>
        <family val="2"/>
      </rPr>
      <t xml:space="preserve"> use the Budget by Month sheet (you will only use one)</t>
    </r>
  </si>
  <si>
    <r>
      <t xml:space="preserve">Note: Use this Budget by Month sheet, </t>
    </r>
    <r>
      <rPr>
        <b/>
        <i/>
        <sz val="10"/>
        <color indexed="10"/>
        <rFont val="Arial"/>
        <family val="2"/>
      </rPr>
      <t>or</t>
    </r>
    <r>
      <rPr>
        <b/>
        <sz val="10"/>
        <rFont val="Arial"/>
        <family val="2"/>
      </rPr>
      <t xml:space="preserve"> use the Quick Budget sheet (you will only use one)</t>
    </r>
  </si>
  <si>
    <t>Note: Your budget sheet spending amounts will not link to this sheet.  You will enter your budgeted (or expected) amounts on your</t>
  </si>
  <si>
    <t>budget sheet and you will enter your actual spending amounts on the Tracking sheet.</t>
  </si>
  <si>
    <t>If you would like to track your spending on a daily basis (instead of monthly), download the Daily Tracking version here:</t>
  </si>
  <si>
    <t>You can also download this alternate version of the Budget Planner from the link provided in the email we sent after purchasing</t>
  </si>
  <si>
    <t xml:space="preserve">Note: If you have already entered data into your original planner, simply copy the information from the white input cells (only) </t>
  </si>
  <si>
    <t xml:space="preserve">and paste them to your new planner.  </t>
  </si>
  <si>
    <r>
      <t xml:space="preserve">1. Please </t>
    </r>
    <r>
      <rPr>
        <b/>
        <u/>
        <sz val="10"/>
        <color indexed="10"/>
        <rFont val="Arial"/>
        <family val="2"/>
      </rPr>
      <t>READ ENTIRE SHEET</t>
    </r>
    <r>
      <rPr>
        <sz val="10"/>
        <color indexed="10"/>
        <rFont val="Arial"/>
        <family val="2"/>
      </rPr>
      <t xml:space="preserve"> (below) before using the Budget Planner</t>
    </r>
  </si>
  <si>
    <t>+</t>
  </si>
  <si>
    <t>Where are the Daily Spending sheets (one for each month)?</t>
  </si>
  <si>
    <t>Download the Budget Planner (click here)</t>
  </si>
  <si>
    <t>How do I insert additional income rows?</t>
  </si>
  <si>
    <t>How do I insert additional spending rows and categories?</t>
  </si>
  <si>
    <t>On each sheet, you will see a blue button (located just under the Help navigation button) that says "Add rows (click here, then unhide)".</t>
  </si>
  <si>
    <t xml:space="preserve"> </t>
  </si>
  <si>
    <t>On each sheet, you will see a + sign next to the last row of incom.  Click this + sign and then select Unhide Rows under the Format menu item</t>
  </si>
  <si>
    <t>via the Excel menu/ribbon</t>
  </si>
  <si>
    <t>If you have already entered data into your original planner, simply copy the white cells (only) and paste them to your new planner.</t>
  </si>
  <si>
    <t>Use the                                              on the Comparison sheet</t>
  </si>
  <si>
    <t>Spending Analyzer</t>
  </si>
  <si>
    <t xml:space="preserve">Select the drop down at the top of this sheet to select the period you would like to analyze.  </t>
  </si>
  <si>
    <t xml:space="preserve">This sheet will help you better understand your spending habbits and where you can make improvements.  </t>
  </si>
  <si>
    <t>There are four graphs and each present your spending in a unique way that will help you zero in on trouble areas.</t>
  </si>
  <si>
    <t>1) Tracking Spending Summary,  2) Top Over Budget Spending Items, 3) Spending by Month and 4) Spending by Category</t>
  </si>
  <si>
    <t>This alternate version links these 12 Daily Sheets back to the Tracking sheet.</t>
  </si>
  <si>
    <t>I get a Compatibility Checker when I save my planner.  What is this?</t>
  </si>
  <si>
    <t>You may disregard this message - it will not impact the functionality of the planner.  To avoid seeing this message in the future, simply uncheck the "Check compatibility when saving this workbook" in the low left hand corner and click the continue button on the lower right.  Contrary to what Microsoft Excel would have you think, you will not lose functionality if you continue as directed.</t>
  </si>
  <si>
    <t>Budget Planner with 12 Daily sheets - (When prompted, save the planner to your computer)</t>
  </si>
  <si>
    <t>1. Click this blue "Add rows" button</t>
  </si>
  <si>
    <t>2. Click the Format icon on the Excel menu (upper right-hand side of the menu)</t>
  </si>
  <si>
    <t>3. A drop-down window will appear, select Hide &amp; Unhide</t>
  </si>
  <si>
    <t>4. A submenu will appear, and you will want to click Unhide Rows</t>
  </si>
  <si>
    <t>If you "added" additional rows on your Budget sheet, you will need to do so on the Tracking and Comparison sheet as well.</t>
  </si>
  <si>
    <t>You must "add rows" on each sheet – otherwise it will appear as though your category names are not flowing through.</t>
  </si>
  <si>
    <t>Why doesn't my Quick Budget information flow over to the Budget by Month sheet?</t>
  </si>
  <si>
    <t>copy of your Budget Planner to the new copy.</t>
  </si>
  <si>
    <t>Download Budget Planner_cleancopy.xlsx</t>
  </si>
  <si>
    <t>5. You can always download a fresh copy of your Budget Planner here:</t>
  </si>
  <si>
    <t>IMPORTANT: For faster response times, please provide the following in your email to Support</t>
  </si>
  <si>
    <t>3. Explain in detail the issue or concern you are having with the Budget Planner</t>
  </si>
  <si>
    <t>then go back to your email and hit the Ctrl key and the letter V key at the same time to paste the image into your email).</t>
  </si>
  <si>
    <t>1. The version of the Budget Planner you are using (monthly Tracking or Daily Tracking)</t>
  </si>
  <si>
    <t>2. The version/year of Excel you are using (you'll find this information on the File tab in Help)</t>
  </si>
  <si>
    <t>4. A screenshot that illustrates the issue/concern  (To grab a screenshot, simply hit the PrtSc  key on your keypad,</t>
  </si>
  <si>
    <t>5. The email address used during checkout (so that we may look up your order)</t>
  </si>
  <si>
    <t>By using this software you agree to the terms below.</t>
  </si>
  <si>
    <t>Simpleplanning.com, the number of computers/devices the licensee owns, or for the purpose of creating a backup copy.</t>
  </si>
  <si>
    <t>The licensee may not resell this software without the written consent of Simpleplanning.com</t>
  </si>
  <si>
    <t>This file or the software contained in this file shall not be transferred to a non-licensee without the written consent of Simpleplanning.com.</t>
  </si>
  <si>
    <t>End User License Agreement</t>
  </si>
  <si>
    <t>Simple Accounting Software</t>
  </si>
  <si>
    <t>NEW!</t>
  </si>
  <si>
    <t xml:space="preserve">Not finding the answer to your question on the sheet? </t>
  </si>
  <si>
    <t>http://www.simpleplanning.net/support/budgetplanner_help.html</t>
  </si>
  <si>
    <t>Hide sheet rows high achievers</t>
  </si>
  <si>
    <t xml:space="preserve">This is caused by cutting and pasting (or moving) cells. </t>
  </si>
  <si>
    <t>You will need to download a fresh copy of the Budget Planner, and use the Copy/paste function in Excel to transfer your information from this</t>
  </si>
  <si>
    <t>If Purchased the Premium package you can download the Daily Tracking version on your personal download page</t>
  </si>
  <si>
    <t>(this is the link you first received immediately after payment via email)</t>
  </si>
  <si>
    <r>
      <t>Please visit our</t>
    </r>
    <r>
      <rPr>
        <sz val="12"/>
        <color rgb="FF000000"/>
        <rFont val="Arial"/>
        <family val="2"/>
      </rPr>
      <t xml:space="preserve"> Budget Planner Support page&gt;&gt;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</si>
</sst>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94" x14ac:knownFonts="1">
    <font>
      <sz val="10"/>
      <name val="Arial"/>
    </font>
    <font>
      <sz val="10"/>
      <name val="Arial"/>
      <family val="2"/>
    </font>
    <font>
      <b/>
      <sz val="9"/>
      <name val="Arial"/>
      <family val="2"/>
    </font>
    <font>
      <sz val="9"/>
      <name val="Arial"/>
      <family val="2"/>
    </font>
    <font>
      <sz val="8"/>
      <name val="Arial"/>
      <family val="2"/>
    </font>
    <font>
      <b/>
      <sz val="10"/>
      <name val="Arial"/>
      <family val="2"/>
    </font>
    <font>
      <b/>
      <sz val="9"/>
      <name val="Arial"/>
      <family val="2"/>
    </font>
    <font>
      <sz val="10"/>
      <name val="Arial"/>
      <family val="2"/>
    </font>
    <font>
      <sz val="7"/>
      <name val="Arial"/>
      <family val="2"/>
    </font>
    <font>
      <b/>
      <sz val="14"/>
      <color indexed="18"/>
      <name val="Arial"/>
      <family val="2"/>
    </font>
    <font>
      <sz val="7"/>
      <color indexed="30"/>
      <name val="Arial"/>
      <family val="2"/>
    </font>
    <font>
      <sz val="9"/>
      <color indexed="18"/>
      <name val="Arial"/>
      <family val="2"/>
    </font>
    <font>
      <b/>
      <sz val="10"/>
      <name val="Arial"/>
      <family val="2"/>
    </font>
    <font>
      <b/>
      <u/>
      <sz val="11"/>
      <name val="Arial"/>
      <family val="2"/>
    </font>
    <font>
      <b/>
      <u/>
      <sz val="10"/>
      <color indexed="12"/>
      <name val="Arial"/>
      <family val="2"/>
    </font>
    <font>
      <b/>
      <u/>
      <sz val="11"/>
      <color indexed="12"/>
      <name val="Arial"/>
      <family val="2"/>
    </font>
    <font>
      <b/>
      <sz val="9"/>
      <color indexed="18"/>
      <name val="Arial"/>
      <family val="2"/>
    </font>
    <font>
      <b/>
      <sz val="10"/>
      <color indexed="18"/>
      <name val="Arial"/>
      <family val="2"/>
    </font>
    <font>
      <sz val="10"/>
      <color indexed="18"/>
      <name val="Arial"/>
      <family val="2"/>
    </font>
    <font>
      <i/>
      <sz val="10"/>
      <color indexed="63"/>
      <name val="Arial"/>
      <family val="2"/>
    </font>
    <font>
      <sz val="9"/>
      <name val="Arial"/>
      <family val="2"/>
    </font>
    <font>
      <b/>
      <sz val="12"/>
      <color indexed="18"/>
      <name val="Arial"/>
      <family val="2"/>
    </font>
    <font>
      <b/>
      <sz val="14"/>
      <color indexed="18"/>
      <name val="Century Gothic"/>
      <family val="2"/>
    </font>
    <font>
      <i/>
      <sz val="9"/>
      <color indexed="63"/>
      <name val="Arial"/>
      <family val="2"/>
    </font>
    <font>
      <sz val="10"/>
      <color indexed="9"/>
      <name val="Arial"/>
      <family val="2"/>
    </font>
    <font>
      <sz val="10"/>
      <color indexed="9"/>
      <name val="Arial"/>
      <family val="2"/>
    </font>
    <font>
      <b/>
      <u/>
      <sz val="10"/>
      <color indexed="12"/>
      <name val="Arial"/>
      <family val="2"/>
    </font>
    <font>
      <sz val="10"/>
      <name val="Microsoft Sans Serif"/>
      <family val="2"/>
    </font>
    <font>
      <sz val="10"/>
      <color indexed="12"/>
      <name val="Arial"/>
      <family val="2"/>
    </font>
    <font>
      <b/>
      <u/>
      <sz val="12"/>
      <color indexed="12"/>
      <name val="Arial"/>
      <family val="2"/>
    </font>
    <font>
      <b/>
      <sz val="10"/>
      <color indexed="12"/>
      <name val="Arial"/>
      <family val="2"/>
    </font>
    <font>
      <b/>
      <sz val="10"/>
      <color indexed="10"/>
      <name val="Arial"/>
      <family val="2"/>
    </font>
    <font>
      <b/>
      <sz val="11"/>
      <color indexed="12"/>
      <name val="Arial"/>
      <family val="2"/>
    </font>
    <font>
      <b/>
      <sz val="12"/>
      <color indexed="12"/>
      <name val="Arial"/>
      <family val="2"/>
    </font>
    <font>
      <sz val="10"/>
      <color indexed="12"/>
      <name val="Arial"/>
      <family val="2"/>
    </font>
    <font>
      <sz val="11"/>
      <color indexed="9"/>
      <name val="Arial"/>
      <family val="2"/>
    </font>
    <font>
      <sz val="10"/>
      <color indexed="18"/>
      <name val="Arial"/>
      <family val="2"/>
    </font>
    <font>
      <sz val="13"/>
      <name val="Arial Narrow"/>
      <family val="2"/>
    </font>
    <font>
      <b/>
      <sz val="13"/>
      <color indexed="12"/>
      <name val="Arial"/>
      <family val="2"/>
    </font>
    <font>
      <sz val="13"/>
      <color indexed="12"/>
      <name val="Arial"/>
      <family val="2"/>
    </font>
    <font>
      <b/>
      <sz val="9"/>
      <color indexed="12"/>
      <name val="Arial"/>
      <family val="2"/>
    </font>
    <font>
      <sz val="8"/>
      <name val="Arial"/>
      <family val="2"/>
    </font>
    <font>
      <sz val="10"/>
      <color indexed="10"/>
      <name val="Arial"/>
      <family val="2"/>
    </font>
    <font>
      <b/>
      <sz val="14"/>
      <color indexed="12"/>
      <name val="Arial"/>
      <family val="2"/>
    </font>
    <font>
      <sz val="7"/>
      <color indexed="9"/>
      <name val="Arial"/>
      <family val="2"/>
    </font>
    <font>
      <sz val="10"/>
      <color indexed="50"/>
      <name val="Arial"/>
      <family val="2"/>
    </font>
    <font>
      <sz val="8"/>
      <color indexed="9"/>
      <name val="Arial"/>
      <family val="2"/>
    </font>
    <font>
      <b/>
      <sz val="11"/>
      <name val="Arial"/>
      <family val="2"/>
    </font>
    <font>
      <b/>
      <sz val="11"/>
      <color indexed="48"/>
      <name val="Arial"/>
      <family val="2"/>
    </font>
    <font>
      <sz val="7"/>
      <color indexed="22"/>
      <name val="Arial"/>
      <family val="2"/>
    </font>
    <font>
      <b/>
      <u/>
      <sz val="10"/>
      <name val="Arial"/>
      <family val="2"/>
    </font>
    <font>
      <u/>
      <sz val="10"/>
      <color indexed="56"/>
      <name val="Arial"/>
      <family val="2"/>
    </font>
    <font>
      <b/>
      <u/>
      <sz val="10"/>
      <color indexed="56"/>
      <name val="Wingdings 3"/>
      <family val="1"/>
      <charset val="2"/>
    </font>
    <font>
      <b/>
      <u/>
      <sz val="10"/>
      <color indexed="56"/>
      <name val="Arial"/>
      <family val="2"/>
    </font>
    <font>
      <b/>
      <sz val="8"/>
      <color indexed="10"/>
      <name val="Tahoma"/>
      <family val="2"/>
    </font>
    <font>
      <sz val="7"/>
      <color indexed="10"/>
      <name val="Arial"/>
      <family val="2"/>
    </font>
    <font>
      <u/>
      <sz val="10"/>
      <name val="Arial"/>
      <family val="2"/>
    </font>
    <font>
      <b/>
      <sz val="11"/>
      <color indexed="10"/>
      <name val="Arial"/>
      <family val="2"/>
    </font>
    <font>
      <sz val="10"/>
      <color indexed="10"/>
      <name val="Arial"/>
      <family val="2"/>
    </font>
    <font>
      <b/>
      <i/>
      <sz val="11"/>
      <color indexed="12"/>
      <name val="Arial"/>
      <family val="2"/>
    </font>
    <font>
      <u/>
      <sz val="10"/>
      <color indexed="48"/>
      <name val="Arial"/>
      <family val="2"/>
    </font>
    <font>
      <sz val="10"/>
      <color indexed="48"/>
      <name val="Arial"/>
      <family val="2"/>
    </font>
    <font>
      <i/>
      <sz val="10"/>
      <color indexed="48"/>
      <name val="Arial"/>
      <family val="2"/>
    </font>
    <font>
      <i/>
      <sz val="10"/>
      <name val="Arial"/>
      <family val="2"/>
    </font>
    <font>
      <b/>
      <u/>
      <sz val="11"/>
      <color indexed="56"/>
      <name val="Arial"/>
      <family val="2"/>
    </font>
    <font>
      <b/>
      <u/>
      <sz val="10"/>
      <color indexed="10"/>
      <name val="Arial"/>
      <family val="2"/>
    </font>
    <font>
      <sz val="8"/>
      <color indexed="10"/>
      <name val="Arial"/>
      <family val="2"/>
    </font>
    <font>
      <u/>
      <sz val="10"/>
      <color indexed="9"/>
      <name val="Arial"/>
      <family val="2"/>
    </font>
    <font>
      <sz val="9"/>
      <color indexed="9"/>
      <name val="Arial"/>
      <family val="2"/>
    </font>
    <font>
      <u/>
      <sz val="7"/>
      <color indexed="9"/>
      <name val="Arial"/>
      <family val="2"/>
    </font>
    <font>
      <b/>
      <sz val="20"/>
      <color indexed="12"/>
      <name val="Arial"/>
      <family val="2"/>
    </font>
    <font>
      <b/>
      <sz val="9"/>
      <color indexed="62"/>
      <name val="Arial"/>
      <family val="2"/>
    </font>
    <font>
      <b/>
      <u/>
      <sz val="9"/>
      <color indexed="62"/>
      <name val="Arial"/>
      <family val="2"/>
    </font>
    <font>
      <b/>
      <i/>
      <sz val="10"/>
      <color indexed="10"/>
      <name val="Arial"/>
      <family val="2"/>
    </font>
    <font>
      <sz val="10"/>
      <color indexed="56"/>
      <name val="Arial"/>
      <family val="2"/>
    </font>
    <font>
      <b/>
      <i/>
      <sz val="9"/>
      <color indexed="10"/>
      <name val="Arial"/>
      <family val="2"/>
    </font>
    <font>
      <b/>
      <sz val="9"/>
      <color indexed="56"/>
      <name val="Arial"/>
      <family val="2"/>
    </font>
    <font>
      <sz val="8.5"/>
      <color indexed="17"/>
      <name val="Arial"/>
      <family val="2"/>
    </font>
    <font>
      <b/>
      <sz val="9"/>
      <color indexed="12"/>
      <name val="Arial"/>
      <family val="2"/>
    </font>
    <font>
      <sz val="10"/>
      <color rgb="FF000000"/>
      <name val="Arial"/>
      <family val="2"/>
    </font>
    <font>
      <sz val="9"/>
      <color rgb="FF000000"/>
      <name val="Arial"/>
      <family val="2"/>
    </font>
    <font>
      <b/>
      <sz val="9"/>
      <color theme="4" tint="-0.24994659260841701"/>
      <name val="Arial"/>
      <family val="2"/>
    </font>
    <font>
      <u/>
      <sz val="10"/>
      <color rgb="FF003366"/>
      <name val="Arial"/>
      <family val="2"/>
    </font>
    <font>
      <b/>
      <sz val="10"/>
      <color rgb="FF000000"/>
      <name val="Arial"/>
      <family val="2"/>
    </font>
    <font>
      <b/>
      <sz val="10"/>
      <color rgb="FFFF0000"/>
      <name val="Arial"/>
      <family val="2"/>
    </font>
    <font>
      <sz val="10"/>
      <color rgb="FFEB0000"/>
      <name val="Arial"/>
      <family val="2"/>
    </font>
    <font>
      <b/>
      <u/>
      <sz val="12"/>
      <color indexed="56"/>
      <name val="Arial"/>
      <family val="2"/>
    </font>
    <font>
      <u/>
      <sz val="11"/>
      <color indexed="56"/>
      <name val="Arial"/>
      <family val="2"/>
    </font>
    <font>
      <b/>
      <u/>
      <sz val="11"/>
      <color rgb="FFFF0000"/>
      <name val="Arial"/>
      <family val="2"/>
    </font>
    <font>
      <b/>
      <sz val="14"/>
      <color indexed="48"/>
      <name val="Arial"/>
      <family val="2"/>
    </font>
    <font>
      <b/>
      <sz val="12"/>
      <color rgb="FF000000"/>
      <name val="Arial"/>
      <family val="2"/>
    </font>
    <font>
      <sz val="12"/>
      <name val="Arial"/>
      <family val="2"/>
    </font>
    <font>
      <sz val="12"/>
      <color rgb="FF000000"/>
      <name val="Arial"/>
      <family val="2"/>
    </font>
    <font>
      <b/>
      <u/>
      <sz val="10"/>
      <color rgb="FF003366"/>
      <name val="Arial"/>
      <family val="2"/>
    </font>
  </fonts>
  <fills count="7">
    <fill>
      <patternFill patternType="none"/>
    </fill>
    <fill>
      <patternFill patternType="gray125"/>
    </fill>
    <fill>
      <patternFill patternType="solid">
        <fgColor indexed="39"/>
        <bgColor indexed="64"/>
      </patternFill>
    </fill>
    <fill>
      <patternFill patternType="solid">
        <fgColor indexed="48"/>
        <bgColor indexed="64"/>
      </patternFill>
    </fill>
    <fill>
      <patternFill patternType="solid">
        <fgColor indexed="46"/>
        <bgColor indexed="64"/>
      </patternFill>
    </fill>
    <fill>
      <patternFill patternType="solid">
        <fgColor indexed="31"/>
        <bgColor indexed="64"/>
      </patternFill>
    </fill>
    <fill>
      <patternFill patternType="solid">
        <fgColor theme="3" tint="0.79998168889431442"/>
        <bgColor indexed="64"/>
      </patternFill>
    </fill>
  </fills>
  <borders count="27">
    <border>
      <left/>
      <right/>
      <top/>
      <bottom/>
      <diagonal/>
    </border>
    <border>
      <left style="thin">
        <color indexed="24"/>
      </left>
      <right/>
      <top/>
      <bottom/>
      <diagonal/>
    </border>
    <border>
      <left style="thin">
        <color indexed="24"/>
      </left>
      <right/>
      <top/>
      <bottom style="thin">
        <color indexed="24"/>
      </bottom>
      <diagonal/>
    </border>
    <border>
      <left/>
      <right/>
      <top style="thin">
        <color indexed="24"/>
      </top>
      <bottom/>
      <diagonal/>
    </border>
    <border>
      <left/>
      <right style="thin">
        <color indexed="24"/>
      </right>
      <top/>
      <bottom/>
      <diagonal/>
    </border>
    <border>
      <left/>
      <right/>
      <top/>
      <bottom style="thin">
        <color indexed="24"/>
      </bottom>
      <diagonal/>
    </border>
    <border>
      <left/>
      <right style="thin">
        <color indexed="24"/>
      </right>
      <top/>
      <bottom style="thin">
        <color indexed="24"/>
      </bottom>
      <diagonal/>
    </border>
    <border>
      <left style="thin">
        <color indexed="55"/>
      </left>
      <right style="thin">
        <color indexed="55"/>
      </right>
      <top style="thin">
        <color indexed="55"/>
      </top>
      <bottom style="thin">
        <color indexed="55"/>
      </bottom>
      <diagonal/>
    </border>
    <border>
      <left style="thin">
        <color indexed="24"/>
      </left>
      <right style="thin">
        <color indexed="55"/>
      </right>
      <top/>
      <bottom/>
      <diagonal/>
    </border>
    <border>
      <left style="thin">
        <color indexed="24"/>
      </left>
      <right/>
      <top style="thin">
        <color indexed="24"/>
      </top>
      <bottom/>
      <diagonal/>
    </border>
    <border>
      <left style="thin">
        <color indexed="62"/>
      </left>
      <right/>
      <top style="thin">
        <color indexed="62"/>
      </top>
      <bottom/>
      <diagonal/>
    </border>
    <border>
      <left style="thin">
        <color indexed="62"/>
      </left>
      <right/>
      <top/>
      <bottom/>
      <diagonal/>
    </border>
    <border>
      <left style="thin">
        <color indexed="62"/>
      </left>
      <right/>
      <top/>
      <bottom style="thin">
        <color indexed="62"/>
      </bottom>
      <diagonal/>
    </border>
    <border>
      <left/>
      <right style="thin">
        <color indexed="62"/>
      </right>
      <top style="thin">
        <color indexed="62"/>
      </top>
      <bottom/>
      <diagonal/>
    </border>
    <border>
      <left/>
      <right style="thin">
        <color indexed="62"/>
      </right>
      <top/>
      <bottom/>
      <diagonal/>
    </border>
    <border>
      <left/>
      <right style="thin">
        <color indexed="62"/>
      </right>
      <top/>
      <bottom style="thin">
        <color indexed="62"/>
      </bottom>
      <diagonal/>
    </border>
    <border>
      <left/>
      <right style="thin">
        <color indexed="24"/>
      </right>
      <top style="thin">
        <color indexed="24"/>
      </top>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top/>
      <bottom/>
      <diagonal/>
    </border>
    <border>
      <left/>
      <right style="medium">
        <color indexed="55"/>
      </right>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right/>
      <top style="thin">
        <color indexed="24"/>
      </top>
      <bottom style="thin">
        <color indexed="55"/>
      </bottom>
      <diagonal/>
    </border>
    <border>
      <left/>
      <right/>
      <top/>
      <bottom style="thin">
        <color indexed="55"/>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Border="0" applyAlignment="0" applyProtection="0">
      <alignment vertical="top"/>
      <protection locked="0"/>
    </xf>
  </cellStyleXfs>
  <cellXfs count="315">
    <xf numFmtId="0" fontId="0" fillId="0" borderId="0" xfId="0"/>
    <xf numFmtId="0" fontId="6" fillId="2" borderId="1" xfId="0" applyFont="1" applyFill="1" applyBorder="1" applyProtection="1">
      <protection hidden="1"/>
    </xf>
    <xf numFmtId="0" fontId="7" fillId="2" borderId="2" xfId="0" applyFont="1" applyFill="1" applyBorder="1" applyProtection="1">
      <protection hidden="1"/>
    </xf>
    <xf numFmtId="0" fontId="0" fillId="0" borderId="0" xfId="0" applyProtection="1">
      <protection hidden="1"/>
    </xf>
    <xf numFmtId="0" fontId="3" fillId="2" borderId="3" xfId="0" applyFont="1" applyFill="1" applyBorder="1" applyProtection="1">
      <protection hidden="1"/>
    </xf>
    <xf numFmtId="0" fontId="18" fillId="2" borderId="0" xfId="0" applyFont="1" applyFill="1" applyBorder="1" applyProtection="1">
      <protection hidden="1"/>
    </xf>
    <xf numFmtId="164" fontId="17" fillId="2" borderId="0" xfId="2" applyNumberFormat="1" applyFont="1" applyFill="1" applyBorder="1" applyProtection="1">
      <protection hidden="1"/>
    </xf>
    <xf numFmtId="0" fontId="0" fillId="2" borderId="1" xfId="0" applyFill="1" applyBorder="1" applyProtection="1">
      <protection hidden="1"/>
    </xf>
    <xf numFmtId="0" fontId="3" fillId="2" borderId="0" xfId="0" applyFont="1" applyFill="1" applyBorder="1" applyProtection="1">
      <protection hidden="1"/>
    </xf>
    <xf numFmtId="164" fontId="3" fillId="2" borderId="0" xfId="2" applyNumberFormat="1" applyFont="1" applyFill="1" applyBorder="1" applyProtection="1">
      <protection hidden="1"/>
    </xf>
    <xf numFmtId="164" fontId="3" fillId="2" borderId="4" xfId="2" applyNumberFormat="1" applyFont="1" applyFill="1" applyBorder="1" applyProtection="1">
      <protection hidden="1"/>
    </xf>
    <xf numFmtId="0" fontId="6" fillId="2" borderId="2" xfId="0" applyFont="1" applyFill="1" applyBorder="1" applyProtection="1">
      <protection hidden="1"/>
    </xf>
    <xf numFmtId="0" fontId="3" fillId="2" borderId="5" xfId="0" applyFont="1" applyFill="1" applyBorder="1" applyProtection="1">
      <protection hidden="1"/>
    </xf>
    <xf numFmtId="0" fontId="0" fillId="2" borderId="5" xfId="0" applyFill="1" applyBorder="1" applyProtection="1">
      <protection hidden="1"/>
    </xf>
    <xf numFmtId="0" fontId="0" fillId="2" borderId="6" xfId="0" applyFill="1" applyBorder="1" applyProtection="1">
      <protection hidden="1"/>
    </xf>
    <xf numFmtId="164" fontId="17" fillId="2" borderId="3" xfId="0" applyNumberFormat="1" applyFont="1" applyFill="1" applyBorder="1" applyAlignment="1" applyProtection="1">
      <alignment horizontal="left"/>
      <protection hidden="1"/>
    </xf>
    <xf numFmtId="164" fontId="17" fillId="2" borderId="3" xfId="0" applyNumberFormat="1" applyFont="1" applyFill="1" applyBorder="1" applyAlignment="1" applyProtection="1">
      <alignment horizontal="right"/>
      <protection hidden="1"/>
    </xf>
    <xf numFmtId="164" fontId="6" fillId="2" borderId="0" xfId="0" applyNumberFormat="1" applyFont="1" applyFill="1" applyBorder="1" applyProtection="1">
      <protection hidden="1"/>
    </xf>
    <xf numFmtId="164" fontId="6" fillId="2" borderId="4" xfId="0" applyNumberFormat="1" applyFont="1" applyFill="1" applyBorder="1" applyProtection="1">
      <protection hidden="1"/>
    </xf>
    <xf numFmtId="164" fontId="0" fillId="0" borderId="0" xfId="0" applyNumberFormat="1" applyProtection="1">
      <protection hidden="1"/>
    </xf>
    <xf numFmtId="0" fontId="0" fillId="2" borderId="0" xfId="0" applyFill="1" applyBorder="1" applyProtection="1">
      <protection hidden="1"/>
    </xf>
    <xf numFmtId="0" fontId="0" fillId="2" borderId="4" xfId="0" applyFill="1" applyBorder="1" applyProtection="1">
      <protection hidden="1"/>
    </xf>
    <xf numFmtId="0" fontId="3" fillId="0" borderId="7" xfId="0" applyFont="1" applyFill="1" applyBorder="1" applyProtection="1">
      <protection locked="0"/>
    </xf>
    <xf numFmtId="0" fontId="3" fillId="2" borderId="6" xfId="0" applyFont="1" applyFill="1" applyBorder="1" applyProtection="1">
      <protection hidden="1"/>
    </xf>
    <xf numFmtId="164" fontId="2" fillId="2" borderId="0" xfId="2" applyNumberFormat="1" applyFont="1" applyFill="1" applyBorder="1" applyProtection="1">
      <protection hidden="1"/>
    </xf>
    <xf numFmtId="164" fontId="2" fillId="2" borderId="4" xfId="2" applyNumberFormat="1" applyFont="1" applyFill="1" applyBorder="1" applyProtection="1">
      <protection hidden="1"/>
    </xf>
    <xf numFmtId="0" fontId="0" fillId="0" borderId="0" xfId="0" applyFill="1" applyProtection="1">
      <protection hidden="1"/>
    </xf>
    <xf numFmtId="0" fontId="3" fillId="2" borderId="0" xfId="0" applyFont="1" applyFill="1" applyBorder="1" applyProtection="1">
      <protection locked="0"/>
    </xf>
    <xf numFmtId="0" fontId="17" fillId="2" borderId="0" xfId="0" applyFont="1" applyFill="1" applyBorder="1" applyProtection="1">
      <protection hidden="1"/>
    </xf>
    <xf numFmtId="0" fontId="24" fillId="0" borderId="0" xfId="0" applyFont="1" applyFill="1" applyProtection="1">
      <protection hidden="1"/>
    </xf>
    <xf numFmtId="164" fontId="3" fillId="0" borderId="7" xfId="2" applyNumberFormat="1" applyFont="1" applyFill="1" applyBorder="1" applyProtection="1">
      <protection locked="0"/>
    </xf>
    <xf numFmtId="0" fontId="12" fillId="0" borderId="0" xfId="0" applyFont="1" applyBorder="1" applyProtection="1">
      <protection hidden="1"/>
    </xf>
    <xf numFmtId="0" fontId="7" fillId="0" borderId="0" xfId="0" applyFont="1" applyBorder="1" applyProtection="1">
      <protection hidden="1"/>
    </xf>
    <xf numFmtId="0" fontId="7" fillId="0" borderId="0" xfId="0" applyFont="1" applyFill="1" applyBorder="1" applyProtection="1">
      <protection hidden="1"/>
    </xf>
    <xf numFmtId="0" fontId="26" fillId="0" borderId="0" xfId="4" applyFont="1" applyBorder="1" applyAlignment="1" applyProtection="1"/>
    <xf numFmtId="0" fontId="27" fillId="0" borderId="0" xfId="0" applyFont="1" applyBorder="1"/>
    <xf numFmtId="0" fontId="7" fillId="0" borderId="0" xfId="0" applyNumberFormat="1" applyFont="1" applyBorder="1"/>
    <xf numFmtId="0" fontId="7" fillId="0" borderId="0" xfId="0" applyFont="1" applyBorder="1"/>
    <xf numFmtId="0" fontId="7" fillId="0" borderId="0" xfId="0" applyFont="1" applyFill="1" applyBorder="1"/>
    <xf numFmtId="0" fontId="7" fillId="0" borderId="0" xfId="0" quotePrefix="1" applyFont="1" applyBorder="1"/>
    <xf numFmtId="0" fontId="0" fillId="0" borderId="0" xfId="0" applyFill="1"/>
    <xf numFmtId="0" fontId="7" fillId="0" borderId="0" xfId="0" applyFont="1" applyBorder="1" applyAlignment="1" applyProtection="1">
      <alignment horizontal="right"/>
      <protection hidden="1"/>
    </xf>
    <xf numFmtId="0" fontId="29" fillId="0" borderId="0" xfId="0" applyFont="1" applyBorder="1" applyProtection="1">
      <protection hidden="1"/>
    </xf>
    <xf numFmtId="0" fontId="26" fillId="0" borderId="0" xfId="0" applyFont="1" applyBorder="1" applyProtection="1">
      <protection hidden="1"/>
    </xf>
    <xf numFmtId="0" fontId="6" fillId="2" borderId="1" xfId="0" applyFont="1" applyFill="1" applyBorder="1" applyProtection="1"/>
    <xf numFmtId="0" fontId="33" fillId="0" borderId="0" xfId="0" applyFont="1" applyBorder="1" applyProtection="1">
      <protection hidden="1"/>
    </xf>
    <xf numFmtId="0" fontId="51" fillId="0" borderId="0" xfId="4" applyAlignment="1" applyProtection="1">
      <protection hidden="1"/>
    </xf>
    <xf numFmtId="0" fontId="51" fillId="0" borderId="0" xfId="4" applyAlignment="1" applyProtection="1"/>
    <xf numFmtId="0" fontId="51" fillId="0" borderId="0" xfId="4" applyBorder="1" applyAlignment="1" applyProtection="1">
      <protection hidden="1"/>
    </xf>
    <xf numFmtId="0" fontId="12" fillId="0" borderId="0" xfId="0" applyFont="1" applyBorder="1" applyAlignment="1" applyProtection="1">
      <alignment vertical="center"/>
      <protection hidden="1"/>
    </xf>
    <xf numFmtId="0" fontId="7" fillId="0" borderId="0" xfId="0" applyFont="1" applyBorder="1" applyAlignment="1" applyProtection="1">
      <alignment vertical="center"/>
      <protection hidden="1"/>
    </xf>
    <xf numFmtId="0" fontId="2" fillId="0" borderId="0" xfId="0" applyFont="1" applyFill="1" applyBorder="1" applyAlignment="1" applyProtection="1">
      <alignment horizontal="left" vertical="center"/>
      <protection hidden="1"/>
    </xf>
    <xf numFmtId="0" fontId="5" fillId="0" borderId="0" xfId="0" applyFont="1" applyFill="1" applyBorder="1" applyAlignment="1" applyProtection="1">
      <alignment horizontal="center" vertical="center"/>
      <protection hidden="1"/>
    </xf>
    <xf numFmtId="0" fontId="9" fillId="0" borderId="0" xfId="0" applyFont="1" applyFill="1" applyProtection="1">
      <protection hidden="1"/>
    </xf>
    <xf numFmtId="0" fontId="12" fillId="0" borderId="0" xfId="0" applyFont="1" applyFill="1" applyProtection="1">
      <protection hidden="1"/>
    </xf>
    <xf numFmtId="0" fontId="12" fillId="0" borderId="0" xfId="0" applyFont="1" applyFill="1" applyAlignment="1" applyProtection="1">
      <alignment vertical="center"/>
      <protection hidden="1"/>
    </xf>
    <xf numFmtId="0" fontId="0" fillId="0" borderId="0" xfId="0" applyFill="1" applyAlignment="1" applyProtection="1">
      <protection hidden="1"/>
    </xf>
    <xf numFmtId="0" fontId="34" fillId="0" borderId="0" xfId="0" applyFont="1" applyFill="1" applyProtection="1">
      <protection hidden="1"/>
    </xf>
    <xf numFmtId="0" fontId="10" fillId="0" borderId="0" xfId="0" applyFont="1" applyFill="1" applyProtection="1">
      <protection hidden="1"/>
    </xf>
    <xf numFmtId="0" fontId="8" fillId="0" borderId="0" xfId="0" applyFont="1" applyFill="1" applyProtection="1">
      <protection hidden="1"/>
    </xf>
    <xf numFmtId="0" fontId="0" fillId="0" borderId="0" xfId="0" applyFill="1" applyBorder="1" applyProtection="1">
      <protection hidden="1"/>
    </xf>
    <xf numFmtId="0" fontId="36" fillId="0" borderId="0" xfId="0" applyFont="1" applyFill="1" applyProtection="1">
      <protection hidden="1"/>
    </xf>
    <xf numFmtId="0" fontId="23" fillId="0" borderId="0" xfId="0" applyFont="1" applyFill="1" applyAlignment="1" applyProtection="1">
      <alignment vertical="center"/>
      <protection hidden="1"/>
    </xf>
    <xf numFmtId="0" fontId="0" fillId="0" borderId="0" xfId="0" applyFill="1" applyAlignment="1">
      <alignment vertical="center"/>
    </xf>
    <xf numFmtId="0" fontId="23" fillId="0" borderId="0" xfId="0" applyFont="1" applyFill="1" applyProtection="1">
      <protection hidden="1"/>
    </xf>
    <xf numFmtId="0" fontId="19" fillId="0" borderId="0" xfId="0" applyFont="1" applyFill="1" applyProtection="1">
      <protection hidden="1"/>
    </xf>
    <xf numFmtId="164" fontId="0" fillId="0" borderId="0" xfId="0" applyNumberFormat="1" applyFill="1" applyProtection="1">
      <protection hidden="1"/>
    </xf>
    <xf numFmtId="0" fontId="11" fillId="0" borderId="0" xfId="0" applyFont="1" applyFill="1" applyProtection="1">
      <protection hidden="1"/>
    </xf>
    <xf numFmtId="0" fontId="36" fillId="0" borderId="0" xfId="0" applyFont="1"/>
    <xf numFmtId="0" fontId="36" fillId="0" borderId="0" xfId="0" applyFont="1" applyFill="1"/>
    <xf numFmtId="0" fontId="14" fillId="0" borderId="0" xfId="0" applyFont="1" applyFill="1" applyBorder="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6" fillId="0" borderId="0" xfId="0" applyFont="1" applyFill="1" applyAlignment="1" applyProtection="1">
      <alignment horizontal="left" vertical="top"/>
      <protection hidden="1"/>
    </xf>
    <xf numFmtId="0" fontId="17" fillId="0" borderId="0" xfId="0" applyFont="1" applyFill="1" applyAlignment="1" applyProtection="1">
      <alignment horizontal="center"/>
      <protection hidden="1"/>
    </xf>
    <xf numFmtId="0" fontId="12" fillId="0" borderId="0" xfId="0" applyFont="1" applyFill="1" applyAlignment="1" applyProtection="1">
      <alignment horizontal="centerContinuous" vertical="top"/>
      <protection hidden="1"/>
    </xf>
    <xf numFmtId="0" fontId="22" fillId="0" borderId="0" xfId="0" applyFont="1" applyFill="1" applyAlignment="1" applyProtection="1">
      <alignment horizontal="centerContinuous"/>
      <protection hidden="1"/>
    </xf>
    <xf numFmtId="0" fontId="12" fillId="0" borderId="0" xfId="0" applyFont="1" applyFill="1" applyAlignment="1" applyProtection="1">
      <alignment horizontal="centerContinuous"/>
      <protection hidden="1"/>
    </xf>
    <xf numFmtId="0" fontId="21" fillId="0" borderId="0" xfId="0" applyFont="1" applyFill="1" applyAlignment="1" applyProtection="1">
      <alignment horizontal="center" vertical="center"/>
      <protection hidden="1"/>
    </xf>
    <xf numFmtId="0" fontId="6" fillId="0" borderId="0" xfId="0" applyFont="1" applyFill="1" applyAlignment="1" applyProtection="1">
      <alignment horizontal="left"/>
      <protection hidden="1"/>
    </xf>
    <xf numFmtId="0" fontId="10" fillId="0" borderId="0" xfId="0" applyFont="1" applyFill="1" applyBorder="1" applyProtection="1">
      <protection hidden="1"/>
    </xf>
    <xf numFmtId="0" fontId="21" fillId="0" borderId="0" xfId="0" applyFont="1" applyFill="1" applyAlignment="1" applyProtection="1">
      <alignment vertical="center"/>
      <protection hidden="1"/>
    </xf>
    <xf numFmtId="0" fontId="37" fillId="3" borderId="3" xfId="0" applyFont="1" applyFill="1" applyBorder="1" applyProtection="1">
      <protection hidden="1"/>
    </xf>
    <xf numFmtId="0" fontId="35" fillId="3" borderId="3" xfId="0" applyFont="1" applyFill="1" applyBorder="1" applyAlignment="1" applyProtection="1">
      <alignment horizontal="center" vertical="center"/>
      <protection hidden="1"/>
    </xf>
    <xf numFmtId="0" fontId="0" fillId="3" borderId="3" xfId="0" applyFill="1" applyBorder="1" applyProtection="1">
      <protection hidden="1"/>
    </xf>
    <xf numFmtId="0" fontId="3" fillId="3" borderId="3" xfId="0" applyFont="1" applyFill="1" applyBorder="1" applyProtection="1">
      <protection hidden="1"/>
    </xf>
    <xf numFmtId="0" fontId="6" fillId="2" borderId="8" xfId="0" applyFont="1" applyFill="1" applyBorder="1" applyProtection="1">
      <protection hidden="1"/>
    </xf>
    <xf numFmtId="0" fontId="6" fillId="0" borderId="7" xfId="0" applyFont="1" applyFill="1" applyBorder="1" applyProtection="1">
      <protection locked="0"/>
    </xf>
    <xf numFmtId="0" fontId="11" fillId="0" borderId="0" xfId="0" applyFont="1" applyFill="1" applyBorder="1" applyProtection="1">
      <protection hidden="1"/>
    </xf>
    <xf numFmtId="0" fontId="12" fillId="0" borderId="0" xfId="0" applyFont="1" applyFill="1" applyBorder="1" applyAlignment="1" applyProtection="1">
      <alignment vertical="center"/>
      <protection hidden="1"/>
    </xf>
    <xf numFmtId="0" fontId="0" fillId="0" borderId="0" xfId="0" applyFill="1" applyBorder="1" applyAlignment="1" applyProtection="1">
      <protection hidden="1"/>
    </xf>
    <xf numFmtId="0" fontId="0" fillId="0" borderId="0" xfId="0" applyFill="1" applyBorder="1" applyAlignment="1" applyProtection="1">
      <alignment vertical="center"/>
      <protection hidden="1"/>
    </xf>
    <xf numFmtId="0" fontId="25" fillId="3" borderId="3" xfId="0" applyFont="1" applyFill="1" applyBorder="1" applyAlignment="1" applyProtection="1">
      <alignment horizontal="center" vertical="center"/>
      <protection hidden="1"/>
    </xf>
    <xf numFmtId="0" fontId="6" fillId="2" borderId="0" xfId="0" applyFont="1" applyFill="1" applyBorder="1" applyProtection="1">
      <protection hidden="1"/>
    </xf>
    <xf numFmtId="0" fontId="41" fillId="0" borderId="0" xfId="0" applyFont="1" applyFill="1" applyBorder="1" applyAlignment="1" applyProtection="1">
      <alignment vertical="center"/>
      <protection hidden="1"/>
    </xf>
    <xf numFmtId="0" fontId="12" fillId="0" borderId="0" xfId="0" applyFont="1" applyFill="1" applyBorder="1" applyAlignment="1" applyProtection="1">
      <alignment vertical="top"/>
      <protection hidden="1"/>
    </xf>
    <xf numFmtId="0" fontId="42" fillId="0" borderId="0" xfId="0" applyFont="1" applyProtection="1">
      <protection hidden="1"/>
    </xf>
    <xf numFmtId="0" fontId="42" fillId="0" borderId="0" xfId="0" applyFont="1" applyFill="1" applyProtection="1">
      <protection hidden="1"/>
    </xf>
    <xf numFmtId="0" fontId="35" fillId="3" borderId="3" xfId="0" applyFont="1" applyFill="1" applyBorder="1" applyAlignment="1" applyProtection="1">
      <alignment horizontal="center" vertical="center" wrapText="1"/>
      <protection hidden="1"/>
    </xf>
    <xf numFmtId="0" fontId="35" fillId="0" borderId="0" xfId="0" applyFont="1" applyFill="1" applyBorder="1" applyProtection="1">
      <protection hidden="1"/>
    </xf>
    <xf numFmtId="5" fontId="3" fillId="2" borderId="0" xfId="2" applyNumberFormat="1" applyFont="1" applyFill="1" applyBorder="1" applyProtection="1">
      <protection hidden="1"/>
    </xf>
    <xf numFmtId="5" fontId="3" fillId="2" borderId="4" xfId="2" applyNumberFormat="1" applyFont="1" applyFill="1" applyBorder="1" applyProtection="1">
      <protection hidden="1"/>
    </xf>
    <xf numFmtId="5" fontId="6" fillId="2" borderId="5" xfId="0" applyNumberFormat="1" applyFont="1" applyFill="1" applyBorder="1" applyProtection="1">
      <protection hidden="1"/>
    </xf>
    <xf numFmtId="5" fontId="0" fillId="2" borderId="6" xfId="0" applyNumberFormat="1" applyFill="1" applyBorder="1" applyProtection="1">
      <protection hidden="1"/>
    </xf>
    <xf numFmtId="5" fontId="2" fillId="2" borderId="0" xfId="2" applyNumberFormat="1" applyFont="1" applyFill="1" applyBorder="1" applyProtection="1">
      <protection hidden="1"/>
    </xf>
    <xf numFmtId="5" fontId="2" fillId="2" borderId="4" xfId="2" applyNumberFormat="1" applyFont="1" applyFill="1" applyBorder="1" applyProtection="1">
      <protection hidden="1"/>
    </xf>
    <xf numFmtId="5" fontId="0" fillId="2" borderId="0" xfId="0" applyNumberFormat="1" applyFill="1" applyBorder="1" applyProtection="1">
      <protection hidden="1"/>
    </xf>
    <xf numFmtId="5" fontId="0" fillId="2" borderId="4" xfId="0" applyNumberFormat="1" applyFill="1" applyBorder="1" applyProtection="1">
      <protection hidden="1"/>
    </xf>
    <xf numFmtId="5" fontId="0" fillId="2" borderId="5" xfId="0" applyNumberFormat="1" applyFill="1" applyBorder="1" applyProtection="1">
      <protection hidden="1"/>
    </xf>
    <xf numFmtId="164" fontId="24" fillId="0" borderId="0" xfId="0" applyNumberFormat="1" applyFont="1" applyProtection="1">
      <protection hidden="1"/>
    </xf>
    <xf numFmtId="0" fontId="24" fillId="0" borderId="0" xfId="0" applyFont="1" applyProtection="1">
      <protection hidden="1"/>
    </xf>
    <xf numFmtId="0" fontId="24" fillId="0" borderId="0" xfId="0" applyFont="1" applyFill="1" applyBorder="1" applyProtection="1">
      <protection hidden="1"/>
    </xf>
    <xf numFmtId="0" fontId="44" fillId="0" borderId="0" xfId="0" applyFont="1" applyFill="1" applyProtection="1">
      <protection hidden="1"/>
    </xf>
    <xf numFmtId="0" fontId="45" fillId="0" borderId="0" xfId="0" applyFont="1" applyFill="1" applyProtection="1">
      <protection hidden="1"/>
    </xf>
    <xf numFmtId="164" fontId="46" fillId="0" borderId="0" xfId="2" applyNumberFormat="1" applyFont="1" applyFill="1" applyBorder="1" applyProtection="1">
      <protection hidden="1"/>
    </xf>
    <xf numFmtId="0" fontId="51" fillId="0" borderId="0" xfId="4" applyBorder="1" applyAlignment="1" applyProtection="1">
      <alignment vertical="center"/>
      <protection hidden="1"/>
    </xf>
    <xf numFmtId="0" fontId="47" fillId="0" borderId="0" xfId="0" applyFont="1"/>
    <xf numFmtId="0" fontId="48" fillId="0" borderId="0" xfId="0" applyFont="1"/>
    <xf numFmtId="0" fontId="12" fillId="4" borderId="0" xfId="0" applyFont="1" applyFill="1" applyBorder="1" applyAlignment="1" applyProtection="1">
      <alignment vertical="center"/>
      <protection hidden="1"/>
    </xf>
    <xf numFmtId="0" fontId="7" fillId="4" borderId="0" xfId="0" applyFont="1" applyFill="1" applyBorder="1" applyProtection="1">
      <protection hidden="1"/>
    </xf>
    <xf numFmtId="0" fontId="51" fillId="4" borderId="0" xfId="4" applyFill="1" applyBorder="1" applyAlignment="1" applyProtection="1">
      <protection hidden="1"/>
    </xf>
    <xf numFmtId="0" fontId="0" fillId="4" borderId="0" xfId="0" applyFill="1" applyBorder="1" applyProtection="1">
      <protection hidden="1"/>
    </xf>
    <xf numFmtId="0" fontId="0" fillId="4" borderId="0" xfId="0" applyFill="1" applyBorder="1"/>
    <xf numFmtId="0" fontId="7" fillId="4" borderId="0" xfId="0" applyFont="1" applyFill="1" applyBorder="1" applyAlignment="1" applyProtection="1">
      <alignment vertical="center"/>
      <protection hidden="1"/>
    </xf>
    <xf numFmtId="0" fontId="31" fillId="4" borderId="0" xfId="0" applyFont="1" applyFill="1" applyBorder="1" applyAlignment="1" applyProtection="1">
      <alignment vertical="center"/>
      <protection hidden="1"/>
    </xf>
    <xf numFmtId="0" fontId="49" fillId="0" borderId="0" xfId="0" applyFont="1" applyFill="1" applyProtection="1">
      <protection hidden="1"/>
    </xf>
    <xf numFmtId="166" fontId="44" fillId="0" borderId="0" xfId="0" applyNumberFormat="1" applyFont="1" applyFill="1" applyProtection="1">
      <protection hidden="1"/>
    </xf>
    <xf numFmtId="1" fontId="44" fillId="0" borderId="0" xfId="0" applyNumberFormat="1" applyFont="1" applyFill="1" applyProtection="1">
      <protection hidden="1"/>
    </xf>
    <xf numFmtId="0" fontId="42" fillId="0" borderId="0" xfId="0" applyFont="1" applyFill="1" applyBorder="1" applyProtection="1">
      <protection hidden="1"/>
    </xf>
    <xf numFmtId="0" fontId="0" fillId="0" borderId="0" xfId="0" applyAlignment="1"/>
    <xf numFmtId="0" fontId="50" fillId="0" borderId="0" xfId="0" applyFont="1" applyFill="1" applyBorder="1" applyProtection="1">
      <protection hidden="1"/>
    </xf>
    <xf numFmtId="0" fontId="0" fillId="0" borderId="0" xfId="0" applyAlignment="1" applyProtection="1">
      <protection hidden="1"/>
    </xf>
    <xf numFmtId="0" fontId="26" fillId="0" borderId="0" xfId="4" applyFont="1" applyAlignment="1" applyProtection="1">
      <protection hidden="1"/>
    </xf>
    <xf numFmtId="0" fontId="0" fillId="5" borderId="0" xfId="0" applyFill="1"/>
    <xf numFmtId="0" fontId="51" fillId="0" borderId="0" xfId="3" applyAlignment="1" applyProtection="1"/>
    <xf numFmtId="0" fontId="6" fillId="0" borderId="2" xfId="0" applyFont="1" applyFill="1" applyBorder="1" applyProtection="1">
      <protection hidden="1"/>
    </xf>
    <xf numFmtId="0" fontId="3" fillId="0" borderId="5" xfId="0" applyFont="1" applyFill="1" applyBorder="1" applyProtection="1">
      <protection hidden="1"/>
    </xf>
    <xf numFmtId="0" fontId="41" fillId="0" borderId="5" xfId="0" applyFont="1" applyFill="1" applyBorder="1" applyAlignment="1" applyProtection="1">
      <alignment vertical="center"/>
      <protection hidden="1"/>
    </xf>
    <xf numFmtId="0" fontId="41" fillId="0" borderId="3" xfId="0" applyFont="1" applyFill="1" applyBorder="1" applyAlignment="1" applyProtection="1">
      <alignment vertical="center"/>
      <protection hidden="1"/>
    </xf>
    <xf numFmtId="164" fontId="16" fillId="0" borderId="3" xfId="0" applyNumberFormat="1" applyFont="1" applyFill="1" applyBorder="1" applyAlignment="1" applyProtection="1">
      <alignment vertical="center"/>
      <protection hidden="1"/>
    </xf>
    <xf numFmtId="0" fontId="13" fillId="0" borderId="9" xfId="0" applyFont="1" applyFill="1" applyBorder="1" applyProtection="1">
      <protection hidden="1"/>
    </xf>
    <xf numFmtId="0" fontId="20" fillId="0" borderId="3" xfId="0" applyFont="1" applyFill="1" applyBorder="1" applyProtection="1">
      <protection hidden="1"/>
    </xf>
    <xf numFmtId="5" fontId="6" fillId="0" borderId="5" xfId="0" applyNumberFormat="1" applyFont="1" applyFill="1" applyBorder="1" applyProtection="1">
      <protection hidden="1"/>
    </xf>
    <xf numFmtId="5" fontId="0" fillId="0" borderId="6" xfId="0" applyNumberFormat="1" applyFill="1" applyBorder="1" applyProtection="1">
      <protection hidden="1"/>
    </xf>
    <xf numFmtId="0" fontId="2" fillId="0" borderId="7" xfId="0" applyFont="1" applyFill="1" applyBorder="1" applyProtection="1">
      <protection locked="0"/>
    </xf>
    <xf numFmtId="0" fontId="53" fillId="0" borderId="0" xfId="4" applyFont="1" applyBorder="1" applyAlignment="1" applyProtection="1"/>
    <xf numFmtId="0" fontId="31" fillId="0" borderId="0" xfId="0" applyFont="1" applyFill="1" applyProtection="1">
      <protection hidden="1"/>
    </xf>
    <xf numFmtId="0" fontId="0" fillId="5" borderId="0" xfId="0" applyFill="1" applyAlignment="1">
      <alignment horizontal="right"/>
    </xf>
    <xf numFmtId="0" fontId="12" fillId="0" borderId="0" xfId="0" applyFont="1"/>
    <xf numFmtId="0" fontId="53" fillId="0" borderId="0" xfId="4" applyFont="1" applyAlignment="1" applyProtection="1">
      <alignment horizontal="left"/>
      <protection hidden="1"/>
    </xf>
    <xf numFmtId="0" fontId="53" fillId="0" borderId="0" xfId="4" applyFont="1" applyAlignment="1" applyProtection="1">
      <protection hidden="1"/>
    </xf>
    <xf numFmtId="0" fontId="55" fillId="0" borderId="0" xfId="0" applyFont="1" applyFill="1" applyProtection="1">
      <protection hidden="1"/>
    </xf>
    <xf numFmtId="0" fontId="24" fillId="0" borderId="0" xfId="0" applyFont="1"/>
    <xf numFmtId="0" fontId="62" fillId="0" borderId="0" xfId="0" applyFont="1" applyFill="1" applyBorder="1" applyProtection="1">
      <protection hidden="1"/>
    </xf>
    <xf numFmtId="0" fontId="0" fillId="0" borderId="0" xfId="0" applyBorder="1"/>
    <xf numFmtId="0" fontId="63" fillId="0" borderId="0" xfId="0" applyFont="1" applyFill="1" applyBorder="1" applyProtection="1">
      <protection hidden="1"/>
    </xf>
    <xf numFmtId="0" fontId="26" fillId="0" borderId="0" xfId="4" applyFont="1" applyFill="1" applyBorder="1" applyAlignment="1" applyProtection="1">
      <alignment horizontal="left" vertical="center"/>
    </xf>
    <xf numFmtId="0" fontId="26" fillId="0" borderId="0" xfId="4" applyFont="1" applyFill="1" applyBorder="1" applyAlignment="1" applyProtection="1">
      <alignment horizontal="centerContinuous" vertical="center"/>
    </xf>
    <xf numFmtId="0" fontId="51" fillId="0" borderId="0" xfId="4" applyFill="1" applyBorder="1" applyAlignment="1" applyProtection="1">
      <alignment horizontal="centerContinuous"/>
    </xf>
    <xf numFmtId="0" fontId="64" fillId="0" borderId="0" xfId="4" applyFont="1" applyBorder="1" applyAlignment="1" applyProtection="1"/>
    <xf numFmtId="0" fontId="17" fillId="0" borderId="0" xfId="0" applyFont="1" applyFill="1" applyAlignment="1" applyProtection="1">
      <alignment vertical="center"/>
      <protection hidden="1"/>
    </xf>
    <xf numFmtId="0" fontId="40" fillId="0" borderId="0" xfId="0" applyFont="1" applyFill="1" applyBorder="1" applyAlignment="1" applyProtection="1">
      <alignment horizontal="left" vertical="center"/>
      <protection hidden="1"/>
    </xf>
    <xf numFmtId="0" fontId="34" fillId="0" borderId="0" xfId="0" applyFont="1" applyAlignment="1">
      <alignment horizontal="left"/>
    </xf>
    <xf numFmtId="0" fontId="34" fillId="0" borderId="5" xfId="0" applyFont="1" applyBorder="1" applyAlignment="1">
      <alignment horizontal="left"/>
    </xf>
    <xf numFmtId="0" fontId="9" fillId="0" borderId="0" xfId="0" applyFont="1" applyFill="1" applyAlignment="1" applyProtection="1">
      <protection hidden="1"/>
    </xf>
    <xf numFmtId="0" fontId="66" fillId="0" borderId="0" xfId="0" applyFont="1" applyFill="1" applyProtection="1">
      <protection hidden="1"/>
    </xf>
    <xf numFmtId="0" fontId="66" fillId="0" borderId="0" xfId="0" applyFont="1"/>
    <xf numFmtId="0" fontId="46" fillId="0" borderId="0" xfId="0" applyFont="1" applyFill="1" applyProtection="1">
      <protection hidden="1"/>
    </xf>
    <xf numFmtId="164" fontId="42" fillId="0" borderId="0" xfId="0" applyNumberFormat="1" applyFont="1" applyProtection="1">
      <protection hidden="1"/>
    </xf>
    <xf numFmtId="0" fontId="42" fillId="0" borderId="0" xfId="0" applyFont="1"/>
    <xf numFmtId="0" fontId="42" fillId="0" borderId="0" xfId="0" applyFont="1" applyFill="1"/>
    <xf numFmtId="164" fontId="55" fillId="0" borderId="0" xfId="0" applyNumberFormat="1" applyFont="1" applyFill="1" applyProtection="1">
      <protection hidden="1"/>
    </xf>
    <xf numFmtId="0" fontId="42" fillId="0" borderId="0" xfId="0" applyFont="1" applyFill="1" applyAlignment="1" applyProtection="1">
      <protection hidden="1"/>
    </xf>
    <xf numFmtId="0" fontId="24" fillId="0" borderId="0" xfId="0" applyFont="1" applyFill="1" applyProtection="1">
      <protection locked="0"/>
    </xf>
    <xf numFmtId="0" fontId="67" fillId="0" borderId="0" xfId="0" applyFont="1" applyFill="1" applyBorder="1" applyProtection="1">
      <protection hidden="1"/>
    </xf>
    <xf numFmtId="164" fontId="68" fillId="0" borderId="0" xfId="0" applyNumberFormat="1" applyFont="1" applyFill="1" applyBorder="1" applyProtection="1">
      <protection hidden="1"/>
    </xf>
    <xf numFmtId="0" fontId="24" fillId="0" borderId="0" xfId="0" applyFont="1" applyFill="1" applyProtection="1">
      <protection locked="0" hidden="1"/>
    </xf>
    <xf numFmtId="164" fontId="24" fillId="0" borderId="0" xfId="0" applyNumberFormat="1" applyFont="1" applyFill="1" applyBorder="1" applyProtection="1">
      <protection hidden="1"/>
    </xf>
    <xf numFmtId="0" fontId="69" fillId="0" borderId="0" xfId="0" applyFont="1" applyFill="1" applyProtection="1">
      <protection hidden="1"/>
    </xf>
    <xf numFmtId="167" fontId="44" fillId="0" borderId="0" xfId="1" applyNumberFormat="1" applyFont="1" applyFill="1" applyProtection="1">
      <protection hidden="1"/>
    </xf>
    <xf numFmtId="164" fontId="44" fillId="0" borderId="0" xfId="0" applyNumberFormat="1" applyFont="1" applyProtection="1">
      <protection hidden="1"/>
    </xf>
    <xf numFmtId="0" fontId="44" fillId="0" borderId="0" xfId="0" applyFont="1" applyFill="1" applyProtection="1">
      <protection locked="0" hidden="1"/>
    </xf>
    <xf numFmtId="164" fontId="44" fillId="0" borderId="0" xfId="0" applyNumberFormat="1" applyFont="1" applyFill="1" applyProtection="1">
      <protection hidden="1"/>
    </xf>
    <xf numFmtId="0" fontId="34" fillId="0" borderId="0" xfId="0" applyFont="1" applyProtection="1">
      <protection hidden="1"/>
    </xf>
    <xf numFmtId="0" fontId="34" fillId="0" borderId="0" xfId="0" applyFont="1"/>
    <xf numFmtId="0" fontId="70" fillId="0" borderId="0" xfId="0" applyFont="1" applyAlignment="1"/>
    <xf numFmtId="0" fontId="12" fillId="0" borderId="0" xfId="0" applyFont="1" applyAlignment="1">
      <alignment horizontal="center"/>
    </xf>
    <xf numFmtId="0" fontId="0" fillId="0" borderId="0" xfId="0" applyAlignment="1">
      <alignment horizontal="center"/>
    </xf>
    <xf numFmtId="0" fontId="71" fillId="0" borderId="10" xfId="0" applyFont="1" applyBorder="1"/>
    <xf numFmtId="0" fontId="71" fillId="0" borderId="11" xfId="0" applyFont="1" applyBorder="1"/>
    <xf numFmtId="0" fontId="72" fillId="0" borderId="11" xfId="0" applyFont="1" applyBorder="1"/>
    <xf numFmtId="0" fontId="71" fillId="0" borderId="12" xfId="0" applyFont="1" applyBorder="1"/>
    <xf numFmtId="0" fontId="12" fillId="0" borderId="0" xfId="0" applyFont="1" applyBorder="1"/>
    <xf numFmtId="0" fontId="53" fillId="0" borderId="0" xfId="4" applyFont="1" applyBorder="1" applyAlignment="1" applyProtection="1">
      <alignment horizontal="center" vertical="center" wrapText="1"/>
    </xf>
    <xf numFmtId="0" fontId="74" fillId="2" borderId="1" xfId="4" quotePrefix="1" applyFont="1" applyFill="1" applyBorder="1" applyAlignment="1" applyProtection="1">
      <protection hidden="1"/>
    </xf>
    <xf numFmtId="0" fontId="75" fillId="0" borderId="0" xfId="0" applyFont="1" applyFill="1" applyProtection="1">
      <protection hidden="1"/>
    </xf>
    <xf numFmtId="0" fontId="1" fillId="0" borderId="0" xfId="4" applyFont="1" applyBorder="1" applyAlignment="1" applyProtection="1">
      <protection hidden="1"/>
    </xf>
    <xf numFmtId="0" fontId="31" fillId="0" borderId="0" xfId="0" applyFont="1"/>
    <xf numFmtId="3" fontId="71" fillId="0" borderId="13" xfId="0" applyNumberFormat="1" applyFont="1" applyBorder="1"/>
    <xf numFmtId="3" fontId="71" fillId="0" borderId="14" xfId="0" applyNumberFormat="1" applyFont="1" applyBorder="1"/>
    <xf numFmtId="3" fontId="72" fillId="0" borderId="14" xfId="0" applyNumberFormat="1" applyFont="1" applyBorder="1"/>
    <xf numFmtId="3" fontId="71" fillId="0" borderId="15" xfId="0" applyNumberFormat="1" applyFont="1" applyBorder="1"/>
    <xf numFmtId="0" fontId="3" fillId="0" borderId="16" xfId="0" applyFont="1" applyFill="1" applyBorder="1" applyProtection="1">
      <protection hidden="1"/>
    </xf>
    <xf numFmtId="0" fontId="77" fillId="0" borderId="3" xfId="0" applyFont="1" applyFill="1" applyBorder="1" applyAlignment="1" applyProtection="1">
      <alignment horizontal="center" vertical="center" wrapText="1"/>
      <protection hidden="1"/>
    </xf>
    <xf numFmtId="0" fontId="76" fillId="0" borderId="0" xfId="4" applyFont="1" applyAlignment="1" applyProtection="1"/>
    <xf numFmtId="164" fontId="78" fillId="2" borderId="0" xfId="2" applyNumberFormat="1" applyFont="1" applyFill="1" applyBorder="1" applyProtection="1">
      <protection hidden="1"/>
    </xf>
    <xf numFmtId="164" fontId="78" fillId="2" borderId="4" xfId="2" applyNumberFormat="1" applyFont="1" applyFill="1" applyBorder="1" applyProtection="1">
      <protection hidden="1"/>
    </xf>
    <xf numFmtId="164" fontId="78" fillId="2" borderId="3" xfId="0" applyNumberFormat="1" applyFont="1" applyFill="1" applyBorder="1" applyAlignment="1" applyProtection="1">
      <alignment vertical="center"/>
      <protection hidden="1"/>
    </xf>
    <xf numFmtId="5" fontId="78" fillId="2" borderId="0" xfId="2" applyNumberFormat="1" applyFont="1" applyFill="1" applyBorder="1" applyProtection="1">
      <protection hidden="1"/>
    </xf>
    <xf numFmtId="5" fontId="78" fillId="2" borderId="4" xfId="2" applyNumberFormat="1" applyFont="1" applyFill="1" applyBorder="1" applyProtection="1">
      <protection hidden="1"/>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0" xfId="0" applyBorder="1" applyProtection="1">
      <protection hidden="1"/>
    </xf>
    <xf numFmtId="0" fontId="57" fillId="0" borderId="0" xfId="0" applyFont="1" applyBorder="1"/>
    <xf numFmtId="0" fontId="58" fillId="0" borderId="0" xfId="0" applyFont="1" applyBorder="1"/>
    <xf numFmtId="0" fontId="26" fillId="0" borderId="0" xfId="0" applyFont="1" applyBorder="1" applyAlignment="1">
      <alignment horizontal="centerContinuous" vertical="center"/>
    </xf>
    <xf numFmtId="0" fontId="30" fillId="0" borderId="0" xfId="0" applyFont="1" applyBorder="1" applyAlignment="1">
      <alignment horizontal="centerContinuous" vertical="center"/>
    </xf>
    <xf numFmtId="0" fontId="32" fillId="0" borderId="0" xfId="0" applyFont="1" applyBorder="1"/>
    <xf numFmtId="0" fontId="50" fillId="0" borderId="0" xfId="0" applyFont="1" applyBorder="1"/>
    <xf numFmtId="0" fontId="61" fillId="0" borderId="0" xfId="0" applyFont="1" applyBorder="1"/>
    <xf numFmtId="0" fontId="62" fillId="0" borderId="0" xfId="0" applyFont="1" applyBorder="1"/>
    <xf numFmtId="0" fontId="63" fillId="0" borderId="0" xfId="0" applyFont="1" applyBorder="1"/>
    <xf numFmtId="0" fontId="13" fillId="0" borderId="0" xfId="0" applyFont="1" applyBorder="1"/>
    <xf numFmtId="0" fontId="51" fillId="0" borderId="0" xfId="4" applyBorder="1" applyAlignment="1" applyProtection="1"/>
    <xf numFmtId="0" fontId="51" fillId="0" borderId="0" xfId="4" applyBorder="1" applyAlignment="1" applyProtection="1">
      <alignment horizontal="right"/>
    </xf>
    <xf numFmtId="0" fontId="51" fillId="0" borderId="21" xfId="4" applyBorder="1" applyAlignment="1" applyProtection="1"/>
    <xf numFmtId="0" fontId="0" fillId="0" borderId="22" xfId="0" applyBorder="1"/>
    <xf numFmtId="0" fontId="0" fillId="0" borderId="23" xfId="0" applyBorder="1"/>
    <xf numFmtId="0" fontId="0" fillId="0" borderId="24" xfId="0" applyBorder="1"/>
    <xf numFmtId="0" fontId="24" fillId="0" borderId="0" xfId="0" applyFont="1" applyAlignment="1">
      <alignment horizontal="center"/>
    </xf>
    <xf numFmtId="3" fontId="24" fillId="0" borderId="0" xfId="0" applyNumberFormat="1" applyFont="1" applyAlignment="1">
      <alignment horizontal="center"/>
    </xf>
    <xf numFmtId="0" fontId="24" fillId="0" borderId="0" xfId="0" applyFont="1" applyProtection="1">
      <protection locked="0"/>
    </xf>
    <xf numFmtId="167" fontId="24" fillId="0" borderId="0" xfId="1" applyNumberFormat="1" applyFont="1" applyFill="1" applyProtection="1">
      <protection hidden="1"/>
    </xf>
    <xf numFmtId="167" fontId="24" fillId="0" borderId="0" xfId="1" applyNumberFormat="1" applyFont="1"/>
    <xf numFmtId="166" fontId="24" fillId="0" borderId="0" xfId="0" applyNumberFormat="1" applyFont="1"/>
    <xf numFmtId="3" fontId="24" fillId="0" borderId="0" xfId="0" applyNumberFormat="1" applyFont="1"/>
    <xf numFmtId="3" fontId="24" fillId="0" borderId="0" xfId="1" applyNumberFormat="1" applyFont="1"/>
    <xf numFmtId="0" fontId="68" fillId="0" borderId="0" xfId="0" applyFont="1" applyFill="1" applyAlignment="1" applyProtection="1">
      <alignment horizontal="center"/>
      <protection hidden="1"/>
    </xf>
    <xf numFmtId="0" fontId="67" fillId="0" borderId="0" xfId="0" applyFont="1" applyFill="1" applyProtection="1">
      <protection hidden="1"/>
    </xf>
    <xf numFmtId="0" fontId="67" fillId="0" borderId="0" xfId="0" applyFont="1" applyFill="1" applyAlignment="1" applyProtection="1">
      <protection hidden="1"/>
    </xf>
    <xf numFmtId="0" fontId="68" fillId="0" borderId="0" xfId="0" applyFont="1" applyFill="1" applyProtection="1">
      <protection hidden="1"/>
    </xf>
    <xf numFmtId="164" fontId="68" fillId="0" borderId="0" xfId="0" applyNumberFormat="1" applyFont="1" applyFill="1" applyProtection="1">
      <protection hidden="1"/>
    </xf>
    <xf numFmtId="165" fontId="24" fillId="0" borderId="0" xfId="0" applyNumberFormat="1" applyFont="1" applyFill="1" applyProtection="1">
      <protection hidden="1"/>
    </xf>
    <xf numFmtId="164" fontId="69" fillId="0" borderId="0" xfId="0" applyNumberFormat="1" applyFont="1" applyFill="1" applyProtection="1">
      <protection hidden="1"/>
    </xf>
    <xf numFmtId="0" fontId="44" fillId="0" borderId="0" xfId="0" applyFont="1" applyProtection="1">
      <protection hidden="1"/>
    </xf>
    <xf numFmtId="164" fontId="78" fillId="2" borderId="3" xfId="0" applyNumberFormat="1" applyFont="1" applyFill="1" applyBorder="1" applyAlignment="1" applyProtection="1">
      <alignment vertical="center" shrinkToFit="1"/>
      <protection hidden="1"/>
    </xf>
    <xf numFmtId="164" fontId="78" fillId="2" borderId="0" xfId="2" applyNumberFormat="1" applyFont="1" applyFill="1" applyBorder="1" applyAlignment="1" applyProtection="1">
      <alignment shrinkToFit="1"/>
      <protection hidden="1"/>
    </xf>
    <xf numFmtId="0" fontId="51" fillId="0" borderId="0" xfId="4" applyBorder="1" applyAlignment="1" applyProtection="1"/>
    <xf numFmtId="0" fontId="51" fillId="0" borderId="0" xfId="4" applyBorder="1" applyAlignment="1" applyProtection="1">
      <alignment horizontal="left"/>
    </xf>
    <xf numFmtId="0" fontId="79" fillId="0" borderId="0" xfId="0" applyFont="1"/>
    <xf numFmtId="5" fontId="6" fillId="2" borderId="4" xfId="2" applyNumberFormat="1" applyFont="1" applyFill="1" applyBorder="1" applyProtection="1">
      <protection hidden="1"/>
    </xf>
    <xf numFmtId="5" fontId="81" fillId="2" borderId="4" xfId="2" applyNumberFormat="1" applyFont="1" applyFill="1" applyBorder="1" applyProtection="1">
      <protection hidden="1"/>
    </xf>
    <xf numFmtId="164" fontId="80" fillId="0" borderId="7" xfId="2" applyNumberFormat="1" applyFont="1" applyFill="1" applyBorder="1" applyProtection="1">
      <protection locked="0"/>
    </xf>
    <xf numFmtId="164" fontId="80" fillId="0" borderId="7" xfId="2" applyNumberFormat="1" applyFont="1" applyFill="1" applyBorder="1" applyAlignment="1" applyProtection="1">
      <alignment horizontal="center"/>
      <protection locked="0"/>
    </xf>
    <xf numFmtId="0" fontId="51" fillId="0" borderId="0" xfId="4" applyAlignment="1" applyProtection="1"/>
    <xf numFmtId="0" fontId="26" fillId="5" borderId="0" xfId="4" applyFont="1" applyFill="1" applyAlignment="1" applyProtection="1"/>
    <xf numFmtId="0" fontId="82" fillId="0" borderId="0" xfId="4" applyFont="1" applyBorder="1" applyAlignment="1" applyProtection="1"/>
    <xf numFmtId="0" fontId="84" fillId="0" borderId="0" xfId="0" applyFont="1"/>
    <xf numFmtId="0" fontId="85" fillId="0" borderId="0" xfId="0" applyFont="1" applyBorder="1"/>
    <xf numFmtId="0" fontId="53" fillId="0" borderId="0" xfId="4" applyFont="1" applyAlignment="1" applyProtection="1"/>
    <xf numFmtId="0" fontId="84" fillId="5" borderId="0" xfId="0" applyFont="1" applyFill="1"/>
    <xf numFmtId="0" fontId="83" fillId="5" borderId="0" xfId="0" applyFont="1" applyFill="1"/>
    <xf numFmtId="0" fontId="83" fillId="5" borderId="0" xfId="0" applyFont="1" applyFill="1" applyAlignment="1"/>
    <xf numFmtId="0" fontId="5" fillId="5" borderId="0" xfId="0" applyFont="1" applyFill="1"/>
    <xf numFmtId="0" fontId="51" fillId="0" borderId="0" xfId="4" applyBorder="1" applyAlignment="1" applyProtection="1">
      <protection hidden="1"/>
    </xf>
    <xf numFmtId="0" fontId="51" fillId="0" borderId="0" xfId="4" applyBorder="1" applyAlignment="1" applyProtection="1"/>
    <xf numFmtId="0" fontId="83" fillId="0" borderId="0" xfId="0" applyFont="1" applyBorder="1" applyProtection="1">
      <protection hidden="1"/>
    </xf>
    <xf numFmtId="0" fontId="79" fillId="0" borderId="0" xfId="0" applyFont="1" applyBorder="1" applyProtection="1">
      <protection hidden="1"/>
    </xf>
    <xf numFmtId="0" fontId="1" fillId="0" borderId="0" xfId="0" applyFont="1" applyBorder="1" applyProtection="1">
      <protection hidden="1"/>
    </xf>
    <xf numFmtId="0" fontId="86" fillId="0" borderId="0" xfId="4" applyFont="1" applyBorder="1" applyAlignment="1" applyProtection="1">
      <protection hidden="1"/>
    </xf>
    <xf numFmtId="0" fontId="86" fillId="0" borderId="0" xfId="4" applyFont="1" applyBorder="1" applyAlignment="1" applyProtection="1">
      <alignment horizontal="right"/>
      <protection hidden="1"/>
    </xf>
    <xf numFmtId="0" fontId="87" fillId="0" borderId="0" xfId="4" applyFont="1" applyBorder="1" applyAlignment="1" applyProtection="1">
      <protection hidden="1"/>
    </xf>
    <xf numFmtId="0" fontId="88" fillId="0" borderId="0" xfId="4" applyFont="1" applyBorder="1" applyAlignment="1" applyProtection="1">
      <protection hidden="1"/>
    </xf>
    <xf numFmtId="0" fontId="1" fillId="0" borderId="0" xfId="0" applyFont="1"/>
    <xf numFmtId="0" fontId="89" fillId="0" borderId="0" xfId="0" applyFont="1"/>
    <xf numFmtId="0" fontId="90" fillId="6" borderId="0" xfId="0" applyFont="1" applyFill="1"/>
    <xf numFmtId="0" fontId="91" fillId="6" borderId="0" xfId="0" applyFont="1" applyFill="1"/>
    <xf numFmtId="0" fontId="86" fillId="6" borderId="0" xfId="4" applyFont="1" applyFill="1" applyAlignment="1" applyProtection="1"/>
    <xf numFmtId="0" fontId="92" fillId="6" borderId="0" xfId="0" applyFont="1" applyFill="1"/>
    <xf numFmtId="9" fontId="0" fillId="0" borderId="0" xfId="0" applyNumberFormat="1"/>
    <xf numFmtId="0" fontId="93" fillId="0" borderId="0" xfId="0" applyFont="1" applyProtection="1">
      <protection hidden="1"/>
    </xf>
    <xf numFmtId="0" fontId="52" fillId="0" borderId="0" xfId="4" applyFont="1" applyBorder="1" applyAlignment="1" applyProtection="1">
      <alignment horizontal="center" vertical="center" wrapText="1"/>
      <protection hidden="1"/>
    </xf>
    <xf numFmtId="0" fontId="53" fillId="0" borderId="0" xfId="4" applyFont="1" applyBorder="1" applyAlignment="1" applyProtection="1">
      <alignment horizontal="center" vertical="center" wrapText="1"/>
    </xf>
    <xf numFmtId="0" fontId="51" fillId="0" borderId="0" xfId="4" applyFill="1" applyBorder="1" applyAlignment="1" applyProtection="1">
      <protection hidden="1"/>
    </xf>
    <xf numFmtId="0" fontId="60" fillId="0" borderId="0" xfId="4" applyFont="1" applyBorder="1" applyAlignment="1" applyProtection="1">
      <protection hidden="1"/>
    </xf>
    <xf numFmtId="0" fontId="60" fillId="0" borderId="0" xfId="4" applyFont="1" applyBorder="1" applyAlignment="1" applyProtection="1"/>
    <xf numFmtId="0" fontId="51" fillId="0" borderId="0" xfId="4" applyBorder="1" applyAlignment="1" applyProtection="1">
      <protection hidden="1"/>
    </xf>
    <xf numFmtId="0" fontId="51" fillId="0" borderId="0" xfId="4" applyBorder="1" applyAlignment="1" applyProtection="1"/>
    <xf numFmtId="0" fontId="60" fillId="0" borderId="0" xfId="4" applyFont="1" applyFill="1" applyBorder="1" applyAlignment="1" applyProtection="1">
      <protection hidden="1"/>
    </xf>
    <xf numFmtId="0" fontId="61" fillId="0" borderId="0" xfId="0" applyFont="1" applyBorder="1" applyAlignment="1"/>
    <xf numFmtId="0" fontId="12" fillId="0" borderId="0" xfId="0" applyFont="1" applyFill="1" applyAlignment="1" applyProtection="1">
      <alignment vertical="center"/>
      <protection hidden="1"/>
    </xf>
    <xf numFmtId="0" fontId="0" fillId="0" borderId="0" xfId="0" applyFill="1" applyAlignment="1" applyProtection="1">
      <protection hidden="1"/>
    </xf>
    <xf numFmtId="0" fontId="0" fillId="0" borderId="0" xfId="0" applyFill="1" applyAlignment="1" applyProtection="1">
      <alignment vertical="center"/>
      <protection hidden="1"/>
    </xf>
    <xf numFmtId="0" fontId="38" fillId="2" borderId="1" xfId="0" applyFont="1" applyFill="1" applyBorder="1" applyAlignment="1" applyProtection="1">
      <alignment horizontal="left" vertical="center" indent="1"/>
      <protection locked="0"/>
    </xf>
    <xf numFmtId="0" fontId="39" fillId="0" borderId="0" xfId="0" applyFont="1" applyBorder="1" applyAlignment="1" applyProtection="1">
      <alignment horizontal="left" indent="1"/>
      <protection locked="0"/>
    </xf>
    <xf numFmtId="0" fontId="35" fillId="3" borderId="9" xfId="0" applyFont="1" applyFill="1" applyBorder="1" applyAlignment="1" applyProtection="1">
      <alignment horizontal="left" vertical="center" indent="1"/>
      <protection hidden="1"/>
    </xf>
    <xf numFmtId="0" fontId="35" fillId="3" borderId="3" xfId="0" applyFont="1" applyFill="1" applyBorder="1" applyAlignment="1">
      <alignment horizontal="left" indent="1"/>
    </xf>
    <xf numFmtId="0" fontId="38" fillId="2" borderId="9" xfId="0" applyFont="1" applyFill="1" applyBorder="1" applyAlignment="1" applyProtection="1">
      <alignment horizontal="left" vertical="center" indent="1"/>
      <protection locked="0"/>
    </xf>
    <xf numFmtId="0" fontId="39" fillId="0" borderId="25" xfId="0" applyFont="1" applyBorder="1" applyAlignment="1" applyProtection="1">
      <alignment horizontal="left" indent="1"/>
      <protection locked="0"/>
    </xf>
    <xf numFmtId="0" fontId="39" fillId="0" borderId="26" xfId="0" applyFont="1" applyBorder="1" applyAlignment="1" applyProtection="1">
      <alignment horizontal="left" indent="1"/>
      <protection locked="0"/>
    </xf>
    <xf numFmtId="0" fontId="38" fillId="0" borderId="9" xfId="0" applyFont="1" applyFill="1" applyBorder="1" applyAlignment="1" applyProtection="1">
      <alignment horizontal="left" vertical="center" indent="1"/>
      <protection hidden="1"/>
    </xf>
    <xf numFmtId="0" fontId="39" fillId="0" borderId="3" xfId="0" applyFont="1" applyFill="1" applyBorder="1" applyAlignment="1">
      <alignment horizontal="left" indent="1"/>
    </xf>
    <xf numFmtId="0" fontId="38" fillId="2" borderId="1" xfId="0" applyFont="1" applyFill="1" applyBorder="1" applyAlignment="1" applyProtection="1">
      <alignment horizontal="left" vertical="center" indent="1"/>
      <protection hidden="1"/>
    </xf>
    <xf numFmtId="0" fontId="39" fillId="0" borderId="0" xfId="0" applyFont="1" applyBorder="1" applyAlignment="1">
      <alignment horizontal="left" indent="1"/>
    </xf>
    <xf numFmtId="0" fontId="43" fillId="0" borderId="0" xfId="0" applyFont="1" applyFill="1" applyAlignment="1" applyProtection="1">
      <alignment horizontal="left" vertical="center" indent="3"/>
      <protection hidden="1"/>
    </xf>
    <xf numFmtId="0" fontId="28" fillId="0" borderId="0" xfId="0" applyFont="1" applyAlignment="1">
      <alignment horizontal="left" vertical="center" indent="3"/>
    </xf>
    <xf numFmtId="0" fontId="0" fillId="0" borderId="0" xfId="0" applyAlignment="1">
      <alignment horizontal="left" indent="3"/>
    </xf>
    <xf numFmtId="0" fontId="70" fillId="0" borderId="0" xfId="0" applyFont="1" applyAlignment="1"/>
    <xf numFmtId="0" fontId="51" fillId="0" borderId="0" xfId="4" applyAlignment="1" applyProtection="1"/>
    <xf numFmtId="0" fontId="26" fillId="5" borderId="0" xfId="4" applyFont="1" applyFill="1" applyAlignment="1" applyProtection="1"/>
    <xf numFmtId="0" fontId="0" fillId="0" borderId="0" xfId="0" applyAlignment="1"/>
    <xf numFmtId="0" fontId="0" fillId="0" borderId="0" xfId="0" applyAlignment="1">
      <alignment horizontal="left" vertical="top" wrapText="1"/>
    </xf>
    <xf numFmtId="0" fontId="79" fillId="0" borderId="20" xfId="0" applyFont="1" applyBorder="1"/>
  </cellXfs>
  <cellStyles count="5">
    <cellStyle name="Comma" xfId="1" builtinId="3"/>
    <cellStyle name="Currency" xfId="2" builtinId="4"/>
    <cellStyle name="Followed Hyperlink" xfId="3" builtinId="9"/>
    <cellStyle name="Hyperlink" xfId="4" builtinId="8"/>
    <cellStyle name="Normal" xfId="0" builtinId="0"/>
  </cellStyles>
  <dxfs count="15">
    <dxf>
      <font>
        <condense val="0"/>
        <extend val="0"/>
        <color indexed="10"/>
      </font>
    </dxf>
    <dxf>
      <font>
        <condense val="0"/>
        <extend val="0"/>
        <color indexed="9"/>
      </font>
    </dxf>
    <dxf>
      <font>
        <b/>
        <i val="0"/>
        <condense val="0"/>
        <extend val="0"/>
        <color indexed="10"/>
      </font>
    </dxf>
    <dxf>
      <font>
        <condense val="0"/>
        <extend val="0"/>
        <color indexed="11"/>
      </font>
    </dxf>
    <dxf>
      <font>
        <condense val="0"/>
        <extend val="0"/>
        <color indexed="11"/>
      </font>
    </dxf>
    <dxf>
      <font>
        <b/>
        <i val="0"/>
        <condense val="0"/>
        <extend val="0"/>
        <color indexed="10"/>
      </font>
    </dxf>
    <dxf>
      <font>
        <b/>
        <i val="0"/>
        <condense val="0"/>
        <extend val="0"/>
        <color indexed="10"/>
      </font>
    </dxf>
    <dxf>
      <font>
        <condense val="0"/>
        <extend val="0"/>
        <color indexed="11"/>
      </font>
    </dxf>
    <dxf>
      <font>
        <b/>
        <i val="0"/>
        <condense val="0"/>
        <extend val="0"/>
        <color indexed="10"/>
      </font>
    </dxf>
    <dxf>
      <font>
        <condense val="0"/>
        <extend val="0"/>
        <color indexed="35"/>
      </font>
    </dxf>
    <dxf>
      <font>
        <b/>
        <i val="0"/>
        <condense val="0"/>
        <extend val="0"/>
        <color indexed="9"/>
      </font>
      <fill>
        <patternFill>
          <bgColor indexed="10"/>
        </patternFill>
      </fill>
    </dxf>
    <dxf>
      <font>
        <condense val="0"/>
        <extend val="0"/>
        <color indexed="10"/>
      </font>
    </dxf>
    <dxf>
      <font>
        <b val="0"/>
        <i val="0"/>
        <condense val="0"/>
        <extend val="0"/>
        <color indexed="9"/>
      </font>
      <fill>
        <patternFill>
          <bgColor indexed="45"/>
        </patternFill>
      </fill>
      <border>
        <left style="thin">
          <color indexed="14"/>
        </left>
        <right style="thin">
          <color indexed="14"/>
        </right>
        <top style="thin">
          <color indexed="14"/>
        </top>
        <bottom style="thin">
          <color indexed="14"/>
        </bottom>
      </border>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15737"/>
      <rgbColor rgb="00FFFFFF"/>
      <rgbColor rgb="00EB0000"/>
      <rgbColor rgb="00008000"/>
      <rgbColor rgb="00385888"/>
      <rgbColor rgb="00FFFF00"/>
      <rgbColor rgb="00FD6C45"/>
      <rgbColor rgb="0082CCC8"/>
      <rgbColor rgb="00982C2C"/>
      <rgbColor rgb="0000A000"/>
      <rgbColor rgb="0015335B"/>
      <rgbColor rgb="00808000"/>
      <rgbColor rgb="00800080"/>
      <rgbColor rgb="00008080"/>
      <rgbColor rgb="00C0C0C0"/>
      <rgbColor rgb="00808080"/>
      <rgbColor rgb="00EFEFFF"/>
      <rgbColor rgb="00993366"/>
      <rgbColor rgb="00FFFFBF"/>
      <rgbColor rgb="009FD16D"/>
      <rgbColor rgb="008E5079"/>
      <rgbColor rgb="00B8C6DA"/>
      <rgbColor rgb="00E9E9E9"/>
      <rgbColor rgb="00CCCCFF"/>
      <rgbColor rgb="004D7599"/>
      <rgbColor rgb="00969696"/>
      <rgbColor rgb="00FFFFC5"/>
      <rgbColor rgb="004E9725"/>
      <rgbColor rgb="0065354E"/>
      <rgbColor rgb="00800000"/>
      <rgbColor rgb="00DFDFDF"/>
      <rgbColor rgb="00EBEBFF"/>
      <rgbColor rgb="00648EB0"/>
      <rgbColor rgb="00B9D1E1"/>
      <rgbColor rgb="00D2F5C1"/>
      <rgbColor rgb="00E4E838"/>
      <rgbColor rgb="0090A9BE"/>
      <rgbColor rgb="00C83526"/>
      <rgbColor rgb="00E1E1FF"/>
      <rgbColor rgb="00CB7BC1"/>
      <rgbColor rgb="003B669B"/>
      <rgbColor rgb="0031A992"/>
      <rgbColor rgb="00A5C751"/>
      <rgbColor rgb="00FFCC00"/>
      <rgbColor rgb="00FF9900"/>
      <rgbColor rgb="00E1801F"/>
      <rgbColor rgb="00666699"/>
      <rgbColor rgb="00BEBEBE"/>
      <rgbColor rgb="00003366"/>
      <rgbColor rgb="00339966"/>
      <rgbColor rgb="00004C00"/>
      <rgbColor rgb="00333300"/>
      <rgbColor rgb="006F5B83"/>
      <rgbColor rgb="00993366"/>
      <rgbColor rgb="00506080"/>
      <rgbColor rgb="004D4D4D"/>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05438932431024"/>
          <c:y val="7.8125397366319613E-2"/>
          <c:w val="0.59459537926966222"/>
          <c:h val="0.87500445050277964"/>
        </c:manualLayout>
      </c:layout>
      <c:barChart>
        <c:barDir val="bar"/>
        <c:grouping val="clustered"/>
        <c:varyColors val="0"/>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15252" mc:Ignorable="a14" a14:legacySpreadsheetColorIndex="10">
                    <a:gamma/>
                    <a:tint val="67843"/>
                    <a:invGamma/>
                  </a:srgbClr>
                </a:gs>
              </a:gsLst>
              <a:lin ang="0" scaled="1"/>
            </a:gradFill>
            <a:ln w="25400">
              <a:noFill/>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1100"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1100"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dLbl>
              <c:idx val="2"/>
              <c:spPr>
                <a:noFill/>
                <a:ln w="25400">
                  <a:noFill/>
                </a:ln>
              </c:spPr>
              <c:txPr>
                <a:bodyPr/>
                <a:lstStyle/>
                <a:p>
                  <a:pPr>
                    <a:defRPr sz="1100"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1100" b="1" i="0" u="none" strike="noStrike" baseline="0">
                    <a:solidFill>
                      <a:srgbClr val="4D4D4D"/>
                    </a:solidFill>
                    <a:latin typeface="Arial"/>
                    <a:ea typeface="Arial"/>
                    <a:cs typeface="Arial"/>
                  </a:defRPr>
                </a:pPr>
                <a:endParaRPr lang="en-US"/>
              </a:p>
            </c:txPr>
            <c:showLegendKey val="0"/>
            <c:showVal val="1"/>
            <c:showCatName val="0"/>
            <c:showSerName val="0"/>
            <c:showPercent val="0"/>
            <c:showBubbleSize val="0"/>
            <c:showLeaderLines val="0"/>
          </c:dLbls>
          <c:cat>
            <c:strRef>
              <c:f>Quick_Budget!$Y$256:$Y$258</c:f>
              <c:strCache>
                <c:ptCount val="3"/>
                <c:pt idx="0">
                  <c:v>Net</c:v>
                </c:pt>
                <c:pt idx="1">
                  <c:v>Spending</c:v>
                </c:pt>
                <c:pt idx="2">
                  <c:v>Income</c:v>
                </c:pt>
              </c:strCache>
            </c:strRef>
          </c:cat>
          <c:val>
            <c:numRef>
              <c:f>Quick_Budget!$Z$256:$Z$258</c:f>
              <c:numCache>
                <c:formatCode>_("$"* #,##0_);_("$"* \(#,##0\);_("$"* "-"??_);_(@_)</c:formatCode>
                <c:ptCount val="3"/>
                <c:pt idx="0">
                  <c:v>0</c:v>
                </c:pt>
                <c:pt idx="1">
                  <c:v>0</c:v>
                </c:pt>
                <c:pt idx="2">
                  <c:v>0</c:v>
                </c:pt>
              </c:numCache>
            </c:numRef>
          </c:val>
        </c:ser>
        <c:dLbls>
          <c:showLegendKey val="0"/>
          <c:showVal val="1"/>
          <c:showCatName val="0"/>
          <c:showSerName val="0"/>
          <c:showPercent val="0"/>
          <c:showBubbleSize val="0"/>
        </c:dLbls>
        <c:gapWidth val="30"/>
        <c:axId val="80460032"/>
        <c:axId val="80609280"/>
      </c:barChart>
      <c:catAx>
        <c:axId val="80460032"/>
        <c:scaling>
          <c:orientation val="minMax"/>
        </c:scaling>
        <c:delete val="0"/>
        <c:axPos val="l"/>
        <c:numFmt formatCode="General" sourceLinked="1"/>
        <c:majorTickMark val="none"/>
        <c:minorTickMark val="none"/>
        <c:tickLblPos val="nextTo"/>
        <c:spPr>
          <a:ln w="3175">
            <a:solidFill>
              <a:srgbClr val="C0C0C0"/>
            </a:solidFill>
            <a:prstDash val="solid"/>
          </a:ln>
        </c:spPr>
        <c:txPr>
          <a:bodyPr rot="0" vert="horz"/>
          <a:lstStyle/>
          <a:p>
            <a:pPr>
              <a:defRPr sz="1100" b="1" i="0" u="none" strike="noStrike" baseline="0">
                <a:solidFill>
                  <a:srgbClr val="385888"/>
                </a:solidFill>
                <a:latin typeface="Arial"/>
                <a:ea typeface="Arial"/>
                <a:cs typeface="Arial"/>
              </a:defRPr>
            </a:pPr>
            <a:endParaRPr lang="en-US"/>
          </a:p>
        </c:txPr>
        <c:crossAx val="80609280"/>
        <c:crosses val="autoZero"/>
        <c:auto val="1"/>
        <c:lblAlgn val="ctr"/>
        <c:lblOffset val="100"/>
        <c:tickLblSkip val="1"/>
        <c:tickMarkSkip val="1"/>
        <c:noMultiLvlLbl val="0"/>
      </c:catAx>
      <c:valAx>
        <c:axId val="80609280"/>
        <c:scaling>
          <c:orientation val="minMax"/>
        </c:scaling>
        <c:delete val="1"/>
        <c:axPos val="b"/>
        <c:numFmt formatCode="_(&quot;$&quot;* #,##0_);_(&quot;$&quot;* \(#,##0\);_(&quot;$&quot;* &quot;-&quot;??_);_(@_)" sourceLinked="1"/>
        <c:majorTickMark val="out"/>
        <c:minorTickMark val="none"/>
        <c:tickLblPos val="nextTo"/>
        <c:crossAx val="80460032"/>
        <c:crosses val="autoZero"/>
        <c:crossBetween val="between"/>
      </c:valAx>
      <c:spPr>
        <a:noFill/>
        <a:ln w="25400">
          <a:noFill/>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9"/>
        </a:gs>
      </a:gsLst>
      <a:lin ang="5400000" scaled="1"/>
    </a:gra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577776235988"/>
          <c:y val="0.13733905579399142"/>
          <c:w val="0.88471965681506681"/>
          <c:h val="0.63519313304721026"/>
        </c:manualLayout>
      </c:layout>
      <c:barChart>
        <c:barDir val="col"/>
        <c:grouping val="clustered"/>
        <c:varyColors val="0"/>
        <c:ser>
          <c:idx val="1"/>
          <c:order val="0"/>
          <c:tx>
            <c:strRef>
              <c:f>Comparison!$Z$256</c:f>
              <c:strCache>
                <c:ptCount val="1"/>
                <c:pt idx="0">
                  <c:v>Over Budget</c:v>
                </c:pt>
              </c:strCache>
            </c:strRef>
          </c:tx>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AC2E21" mc:Ignorable="a14" a14:legacySpreadsheetColorIndex="45">
                    <a:gamma/>
                    <a:shade val="85882"/>
                    <a:invGamma/>
                  </a:srgbClr>
                </a:gs>
              </a:gsLst>
              <a:lin ang="5400000" scaled="1"/>
            </a:gradFill>
            <a:ln w="25400">
              <a:noFill/>
            </a:ln>
          </c:spPr>
          <c:invertIfNegative val="1"/>
          <c:dLbls>
            <c:numFmt formatCode="\$#,##0;\-\$#,##0;;\ " sourceLinked="0"/>
            <c:spPr>
              <a:noFill/>
              <a:ln w="25400">
                <a:noFill/>
              </a:ln>
            </c:spPr>
            <c:txPr>
              <a:bodyPr/>
              <a:lstStyle/>
              <a:p>
                <a:pPr>
                  <a:defRPr sz="875" b="1" i="0" u="none" strike="noStrike" baseline="0">
                    <a:solidFill>
                      <a:srgbClr val="3B669B"/>
                    </a:solidFill>
                    <a:latin typeface="Arial"/>
                    <a:ea typeface="Arial"/>
                    <a:cs typeface="Arial"/>
                  </a:defRPr>
                </a:pPr>
                <a:endParaRPr lang="en-US"/>
              </a:p>
            </c:txPr>
            <c:dLblPos val="outEnd"/>
            <c:showLegendKey val="0"/>
            <c:showVal val="1"/>
            <c:showCatName val="0"/>
            <c:showSerName val="0"/>
            <c:showPercent val="0"/>
            <c:showBubbleSize val="0"/>
            <c:showLeaderLines val="0"/>
          </c:dLbls>
          <c:cat>
            <c:strRef>
              <c:f>Comparison!$W$257:$W$269</c:f>
              <c:strCache>
                <c:ptCount val="8"/>
                <c:pt idx="0">
                  <c:v>Trans</c:v>
                </c:pt>
                <c:pt idx="1">
                  <c:v>Home</c:v>
                </c:pt>
                <c:pt idx="2">
                  <c:v>Utili</c:v>
                </c:pt>
                <c:pt idx="3">
                  <c:v>Healt</c:v>
                </c:pt>
                <c:pt idx="4">
                  <c:v>Enter</c:v>
                </c:pt>
                <c:pt idx="5">
                  <c:v>Dinin</c:v>
                </c:pt>
                <c:pt idx="6">
                  <c:v>Kids</c:v>
                </c:pt>
                <c:pt idx="7">
                  <c:v>Misce</c:v>
                </c:pt>
              </c:strCache>
            </c:strRef>
          </c:cat>
          <c:val>
            <c:numRef>
              <c:f>Comparison!$Z$257:$Z$269</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0"/>
          <c:order val="1"/>
          <c:tx>
            <c:strRef>
              <c:f>Comparison!$AA$256</c:f>
              <c:strCache>
                <c:ptCount val="1"/>
                <c:pt idx="0">
                  <c:v>Under Budget</c:v>
                </c:pt>
              </c:strCache>
            </c:strRef>
          </c:tx>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438220" mc:Ignorable="a14" a14:legacySpreadsheetColorIndex="35">
                    <a:gamma/>
                    <a:shade val="86275"/>
                    <a:invGamma/>
                  </a:srgbClr>
                </a:gs>
              </a:gsLst>
              <a:lin ang="5400000" scaled="1"/>
            </a:gradFill>
            <a:ln w="25400">
              <a:noFill/>
            </a:ln>
          </c:spPr>
          <c:invertIfNegative val="0"/>
          <c:dLbls>
            <c:numFmt formatCode="\$#,##0;\-\$#,##0;;\ " sourceLinked="0"/>
            <c:spPr>
              <a:noFill/>
              <a:ln w="25400">
                <a:noFill/>
              </a:ln>
            </c:spPr>
            <c:txPr>
              <a:bodyPr/>
              <a:lstStyle/>
              <a:p>
                <a:pPr>
                  <a:defRPr sz="875" b="1" i="0" u="none" strike="noStrike" baseline="0">
                    <a:solidFill>
                      <a:srgbClr val="3B669B"/>
                    </a:solidFill>
                    <a:latin typeface="Arial"/>
                    <a:ea typeface="Arial"/>
                    <a:cs typeface="Arial"/>
                  </a:defRPr>
                </a:pPr>
                <a:endParaRPr lang="en-US"/>
              </a:p>
            </c:txPr>
            <c:showLegendKey val="0"/>
            <c:showVal val="1"/>
            <c:showCatName val="0"/>
            <c:showSerName val="0"/>
            <c:showPercent val="0"/>
            <c:showBubbleSize val="0"/>
            <c:showLeaderLines val="0"/>
          </c:dLbls>
          <c:cat>
            <c:strRef>
              <c:f>Comparison!$W$257:$W$269</c:f>
              <c:strCache>
                <c:ptCount val="8"/>
                <c:pt idx="0">
                  <c:v>Trans</c:v>
                </c:pt>
                <c:pt idx="1">
                  <c:v>Home</c:v>
                </c:pt>
                <c:pt idx="2">
                  <c:v>Utili</c:v>
                </c:pt>
                <c:pt idx="3">
                  <c:v>Healt</c:v>
                </c:pt>
                <c:pt idx="4">
                  <c:v>Enter</c:v>
                </c:pt>
                <c:pt idx="5">
                  <c:v>Dinin</c:v>
                </c:pt>
                <c:pt idx="6">
                  <c:v>Kids</c:v>
                </c:pt>
                <c:pt idx="7">
                  <c:v>Misce</c:v>
                </c:pt>
              </c:strCache>
            </c:strRef>
          </c:cat>
          <c:val>
            <c:numRef>
              <c:f>Comparison!$AA$257:$AA$269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1"/>
          <c:showCatName val="0"/>
          <c:showSerName val="0"/>
          <c:showPercent val="0"/>
          <c:showBubbleSize val="0"/>
        </c:dLbls>
        <c:gapWidth val="30"/>
        <c:overlap val="100"/>
        <c:axId val="102053760"/>
        <c:axId val="102055296"/>
      </c:barChart>
      <c:catAx>
        <c:axId val="102053760"/>
        <c:scaling>
          <c:orientation val="minMax"/>
        </c:scaling>
        <c:delete val="0"/>
        <c:axPos val="b"/>
        <c:numFmt formatCode="General" sourceLinked="1"/>
        <c:majorTickMark val="none"/>
        <c:minorTickMark val="none"/>
        <c:tickLblPos val="low"/>
        <c:spPr>
          <a:ln w="3175">
            <a:solidFill>
              <a:srgbClr val="648EB0"/>
            </a:solidFill>
            <a:prstDash val="solid"/>
          </a:ln>
        </c:spPr>
        <c:txPr>
          <a:bodyPr rot="-2700000" vert="horz"/>
          <a:lstStyle/>
          <a:p>
            <a:pPr>
              <a:defRPr sz="875" b="0" i="0" u="none" strike="noStrike" baseline="0">
                <a:solidFill>
                  <a:srgbClr val="3B669B"/>
                </a:solidFill>
                <a:latin typeface="Arial"/>
                <a:ea typeface="Arial"/>
                <a:cs typeface="Arial"/>
              </a:defRPr>
            </a:pPr>
            <a:endParaRPr lang="en-US"/>
          </a:p>
        </c:txPr>
        <c:crossAx val="102055296"/>
        <c:crosses val="autoZero"/>
        <c:auto val="1"/>
        <c:lblAlgn val="ctr"/>
        <c:lblOffset val="100"/>
        <c:tickLblSkip val="1"/>
        <c:tickMarkSkip val="1"/>
        <c:noMultiLvlLbl val="0"/>
      </c:catAx>
      <c:valAx>
        <c:axId val="102055296"/>
        <c:scaling>
          <c:orientation val="minMax"/>
        </c:scaling>
        <c:delete val="0"/>
        <c:axPos val="l"/>
        <c:majorGridlines>
          <c:spPr>
            <a:ln w="3175">
              <a:solidFill>
                <a:srgbClr val="FFFFFF"/>
              </a:solidFill>
              <a:prstDash val="solid"/>
            </a:ln>
          </c:spPr>
        </c:majorGridlines>
        <c:numFmt formatCode="&quot;$&quot;#,##0" sourceLinked="1"/>
        <c:majorTickMark val="out"/>
        <c:minorTickMark val="none"/>
        <c:tickLblPos val="nextTo"/>
        <c:spPr>
          <a:ln w="9525">
            <a:noFill/>
          </a:ln>
        </c:spPr>
        <c:txPr>
          <a:bodyPr rot="0" vert="horz"/>
          <a:lstStyle/>
          <a:p>
            <a:pPr>
              <a:defRPr sz="875" b="0" i="0" u="none" strike="noStrike" baseline="0">
                <a:solidFill>
                  <a:srgbClr val="3B669B"/>
                </a:solidFill>
                <a:latin typeface="Arial"/>
                <a:ea typeface="Arial"/>
                <a:cs typeface="Arial"/>
              </a:defRPr>
            </a:pPr>
            <a:endParaRPr lang="en-US"/>
          </a:p>
        </c:txPr>
        <c:crossAx val="102053760"/>
        <c:crosses val="autoZero"/>
        <c:crossBetween val="between"/>
      </c:valAx>
      <c:spPr>
        <a:noFill/>
        <a:ln w="3175">
          <a:solidFill>
            <a:srgbClr val="FFFFFF"/>
          </a:solidFill>
          <a:prstDash val="solid"/>
        </a:ln>
      </c:spPr>
    </c:plotArea>
    <c:legend>
      <c:legendPos val="r"/>
      <c:layout>
        <c:manualLayout>
          <c:xMode val="edge"/>
          <c:yMode val="edge"/>
          <c:x val="0.2386062104743665"/>
          <c:y val="4.2918454935622317E-2"/>
          <c:w val="0.47185048363470233"/>
          <c:h val="8.5836909871244635E-2"/>
        </c:manualLayout>
      </c:layout>
      <c:overlay val="0"/>
      <c:spPr>
        <a:noFill/>
        <a:ln w="25400">
          <a:noFill/>
        </a:ln>
      </c:spPr>
      <c:txPr>
        <a:bodyPr/>
        <a:lstStyle/>
        <a:p>
          <a:pPr>
            <a:defRPr sz="755" b="1" i="0" u="none" strike="noStrike" baseline="0">
              <a:solidFill>
                <a:srgbClr val="3B669B"/>
              </a:solidFill>
              <a:latin typeface="Arial"/>
              <a:ea typeface="Arial"/>
              <a:cs typeface="Arial"/>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800" b="0" i="0" u="none" strike="noStrike" baseline="0">
          <a:solidFill>
            <a:srgbClr val="3B669B"/>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8095348816931784"/>
          <c:y val="0.12931061698254182"/>
          <c:w val="0.53571584273810324"/>
          <c:h val="0.72844980900165213"/>
        </c:manualLayout>
      </c:layout>
      <c:pie3DChart>
        <c:varyColors val="1"/>
        <c:ser>
          <c:idx val="2"/>
          <c:order val="0"/>
          <c:spPr>
            <a:ln w="25400">
              <a:noFill/>
            </a:ln>
          </c:spPr>
          <c:dPt>
            <c:idx val="0"/>
            <c:bubble3D val="0"/>
          </c:dPt>
          <c:dLbls>
            <c:numFmt formatCode="0%" sourceLinked="0"/>
            <c:spPr>
              <a:noFill/>
              <a:ln w="25400">
                <a:noFill/>
              </a:ln>
            </c:spPr>
            <c:txPr>
              <a:bodyPr/>
              <a:lstStyle/>
              <a:p>
                <a:pPr>
                  <a:defRPr sz="875" b="0" i="0" u="none" strike="noStrike" baseline="0">
                    <a:solidFill>
                      <a:srgbClr val="385888"/>
                    </a:solidFill>
                    <a:latin typeface="Arial"/>
                    <a:ea typeface="Arial"/>
                    <a:cs typeface="Arial"/>
                  </a:defRPr>
                </a:pPr>
                <a:endParaRPr lang="en-US"/>
              </a:p>
            </c:txPr>
            <c:dLblPos val="outEnd"/>
            <c:showLegendKey val="0"/>
            <c:showVal val="0"/>
            <c:showCatName val="0"/>
            <c:showSerName val="0"/>
            <c:showPercent val="1"/>
            <c:showBubbleSize val="0"/>
            <c:showLeaderLines val="1"/>
          </c:dLbls>
          <c:cat>
            <c:strRef>
              <c:f>[0]!PIE_CATEGORIES</c:f>
              <c:strCache>
                <c:ptCount val="1"/>
                <c:pt idx="0">
                  <c:v>Transportation</c:v>
                </c:pt>
              </c:strCache>
            </c:strRef>
          </c:cat>
          <c:val>
            <c:numRef>
              <c:f>[0]!PIE_SPENDING</c:f>
              <c:numCache>
                <c:formatCode>_(* #,##0_);_(* \(#,##0\);_(* "-"??_);_(@_)</c:formatCode>
                <c:ptCount val="1"/>
                <c:pt idx="0">
                  <c:v>-8.0000000000000004E-4</c:v>
                </c:pt>
              </c:numCache>
            </c:numRef>
          </c:val>
        </c:ser>
        <c:dLbls>
          <c:showLegendKey val="0"/>
          <c:showVal val="0"/>
          <c:showCatName val="0"/>
          <c:showSerName val="0"/>
          <c:showPercent val="1"/>
          <c:showBubbleSize val="0"/>
          <c:showLeaderLines val="1"/>
        </c:dLbls>
      </c:pie3DChart>
      <c:spPr>
        <a:noFill/>
        <a:ln w="25400">
          <a:noFill/>
        </a:ln>
      </c:spPr>
    </c:plotArea>
    <c:legend>
      <c:legendPos val="l"/>
      <c:layout>
        <c:manualLayout>
          <c:xMode val="edge"/>
          <c:yMode val="edge"/>
          <c:x val="1.4880995631613977E-2"/>
          <c:y val="3.8793185094762539E-2"/>
          <c:w val="0.29464371350595675"/>
          <c:h val="0.94827785787197327"/>
        </c:manualLayout>
      </c:layout>
      <c:overlay val="0"/>
      <c:spPr>
        <a:noFill/>
        <a:ln w="25400">
          <a:noFill/>
        </a:ln>
      </c:spPr>
      <c:txPr>
        <a:bodyPr/>
        <a:lstStyle/>
        <a:p>
          <a:pPr>
            <a:defRPr sz="825" b="0" i="0" u="none" strike="noStrike" baseline="0">
              <a:solidFill>
                <a:srgbClr val="3B669B"/>
              </a:solidFill>
              <a:latin typeface="Arial"/>
              <a:ea typeface="Arial"/>
              <a:cs typeface="Arial"/>
            </a:defRPr>
          </a:pPr>
          <a:endParaRPr lang="en-US"/>
        </a:p>
      </c:txPr>
    </c:legend>
    <c:plotVisOnly val="1"/>
    <c:dispBlanksAs val="zero"/>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46">
            <a:gamma/>
            <a:tint val="0"/>
            <a:invGamma/>
          </a:srgbClr>
        </a:gs>
      </a:gsLst>
      <a:lin ang="5400000" scaled="1"/>
    </a:gra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61277364952732E-2"/>
          <c:y val="0.11353735999198279"/>
          <c:w val="0.93877644568762519"/>
          <c:h val="0.74235966148604127"/>
        </c:manualLayout>
      </c:layout>
      <c:barChart>
        <c:barDir val="col"/>
        <c:grouping val="clustered"/>
        <c:varyColors val="0"/>
        <c:ser>
          <c:idx val="2"/>
          <c:order val="0"/>
          <c:tx>
            <c:strRef>
              <c:f>Spending_Analyzer!$V$4</c:f>
              <c:strCache>
                <c:ptCount val="1"/>
                <c:pt idx="0">
                  <c:v>Budget</c:v>
                </c:pt>
              </c:strCache>
            </c:strRef>
          </c:tx>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25400">
              <a:noFill/>
            </a:ln>
          </c:spPr>
          <c:invertIfNegative val="0"/>
          <c:cat>
            <c:strRef>
              <c:f>Spending_Analyzer!$W$3:$AH$3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Spending_Analyzer!$W$4:$AH$4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0"/>
          <c:order val="1"/>
          <c:tx>
            <c:strRef>
              <c:f>Spending_Analyzer!$V$5</c:f>
              <c:strCache>
                <c:ptCount val="1"/>
                <c:pt idx="0">
                  <c:v>Tracking</c:v>
                </c:pt>
              </c:strCache>
            </c:strRef>
          </c:tx>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25400">
              <a:noFill/>
            </a:ln>
          </c:spPr>
          <c:invertIfNegative val="0"/>
          <c:cat>
            <c:strRef>
              <c:f>Spending_Analyzer!$W$3:$AH$3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Spending_Analyzer!$W$5:$AH$5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40"/>
        <c:axId val="102123776"/>
        <c:axId val="102129664"/>
      </c:barChart>
      <c:catAx>
        <c:axId val="102123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506080"/>
                </a:solidFill>
                <a:latin typeface="Arial"/>
                <a:ea typeface="Arial"/>
                <a:cs typeface="Arial"/>
              </a:defRPr>
            </a:pPr>
            <a:endParaRPr lang="en-US"/>
          </a:p>
        </c:txPr>
        <c:crossAx val="102129664"/>
        <c:crosses val="autoZero"/>
        <c:auto val="1"/>
        <c:lblAlgn val="ctr"/>
        <c:lblOffset val="100"/>
        <c:tickLblSkip val="1"/>
        <c:tickMarkSkip val="1"/>
        <c:noMultiLvlLbl val="0"/>
      </c:catAx>
      <c:valAx>
        <c:axId val="102129664"/>
        <c:scaling>
          <c:orientation val="minMax"/>
        </c:scaling>
        <c:delete val="0"/>
        <c:axPos val="l"/>
        <c:majorGridlines>
          <c:spPr>
            <a:ln w="3175">
              <a:solidFill>
                <a:srgbClr val="FFFFFF"/>
              </a:solidFill>
              <a:prstDash val="solid"/>
            </a:ln>
          </c:spPr>
        </c:majorGridlines>
        <c:numFmt formatCode="#,##0" sourceLinked="1"/>
        <c:majorTickMark val="out"/>
        <c:minorTickMark val="none"/>
        <c:tickLblPos val="nextTo"/>
        <c:spPr>
          <a:ln w="9525">
            <a:noFill/>
          </a:ln>
        </c:spPr>
        <c:txPr>
          <a:bodyPr rot="0" vert="horz"/>
          <a:lstStyle/>
          <a:p>
            <a:pPr>
              <a:defRPr sz="875" b="0" i="0" u="none" strike="noStrike" baseline="0">
                <a:solidFill>
                  <a:srgbClr val="506080"/>
                </a:solidFill>
                <a:latin typeface="Arial"/>
                <a:ea typeface="Arial"/>
                <a:cs typeface="Arial"/>
              </a:defRPr>
            </a:pPr>
            <a:endParaRPr lang="en-US"/>
          </a:p>
        </c:txPr>
        <c:crossAx val="102123776"/>
        <c:crosses val="autoZero"/>
        <c:crossBetween val="between"/>
      </c:valAx>
      <c:spPr>
        <a:noFill/>
        <a:ln w="3175">
          <a:solidFill>
            <a:srgbClr val="FFFFFF"/>
          </a:solidFill>
          <a:prstDash val="solid"/>
        </a:ln>
      </c:spPr>
    </c:plotArea>
    <c:legend>
      <c:legendPos val="r"/>
      <c:layout>
        <c:manualLayout>
          <c:xMode val="edge"/>
          <c:yMode val="edge"/>
          <c:x val="0.31428602746933543"/>
          <c:y val="3.0567750767072289E-2"/>
          <c:w val="0.36530648647409764"/>
          <c:h val="9.170325230121687E-2"/>
        </c:manualLayout>
      </c:layout>
      <c:overlay val="0"/>
      <c:spPr>
        <a:noFill/>
        <a:ln w="25400">
          <a:noFill/>
        </a:ln>
      </c:spPr>
      <c:txPr>
        <a:bodyPr/>
        <a:lstStyle/>
        <a:p>
          <a:pPr>
            <a:defRPr sz="805" b="0" i="0" u="none" strike="noStrike" baseline="0">
              <a:solidFill>
                <a:srgbClr val="506080"/>
              </a:solidFill>
              <a:latin typeface="Arial"/>
              <a:ea typeface="Arial"/>
              <a:cs typeface="Arial"/>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800" b="0" i="0" u="none" strike="noStrike" baseline="0">
          <a:solidFill>
            <a:srgbClr val="50608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86153739414566E-2"/>
          <c:y val="3.7656903765690378E-2"/>
          <c:w val="0.87935771950103614"/>
          <c:h val="0.91631799163179917"/>
        </c:manualLayout>
      </c:layout>
      <c:barChart>
        <c:barDir val="bar"/>
        <c:grouping val="clustered"/>
        <c:varyColors val="0"/>
        <c:ser>
          <c:idx val="1"/>
          <c:order val="0"/>
          <c:spPr>
            <a:solidFill>
              <a:srgbClr val="C83526"/>
            </a:solidFill>
            <a:ln w="25400">
              <a:noFill/>
            </a:ln>
          </c:spPr>
          <c:invertIfNegative val="1"/>
          <c:dLbls>
            <c:numFmt formatCode="\$#,##0;\-\$#,##0;;\ " sourceLinked="0"/>
            <c:spPr>
              <a:noFill/>
              <a:ln w="25400">
                <a:noFill/>
              </a:ln>
            </c:spPr>
            <c:txPr>
              <a:bodyPr/>
              <a:lstStyle/>
              <a:p>
                <a:pPr>
                  <a:defRPr sz="875" b="0" i="0" u="none" strike="noStrike" baseline="0">
                    <a:solidFill>
                      <a:srgbClr val="C83526"/>
                    </a:solidFill>
                    <a:latin typeface="Arial"/>
                    <a:ea typeface="Arial"/>
                    <a:cs typeface="Arial"/>
                  </a:defRPr>
                </a:pPr>
                <a:endParaRPr lang="en-US"/>
              </a:p>
            </c:txPr>
            <c:dLblPos val="outEnd"/>
            <c:showLegendKey val="0"/>
            <c:showVal val="1"/>
            <c:showCatName val="0"/>
            <c:showSerName val="0"/>
            <c:showPercent val="0"/>
            <c:showBubbleSize val="0"/>
            <c:showLeaderLines val="0"/>
          </c:dLbls>
          <c:cat>
            <c:multiLvlStrRef>
              <c:f>Spending_Analyzer!$AB$43:$AB$57</c:f>
            </c:multiLvlStrRef>
          </c:cat>
          <c:val>
            <c:numRef>
              <c:f>Spending_Analyzer!$AE$43:$AE$57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4E9725"/>
                  </a:solidFill>
                  <a:ln w="25400">
                    <a:noFill/>
                  </a:ln>
                </c14:spPr>
              </c14:invertSolidFillFmt>
            </c:ext>
          </c:extLst>
        </c:ser>
        <c:dLbls>
          <c:showLegendKey val="0"/>
          <c:showVal val="1"/>
          <c:showCatName val="0"/>
          <c:showSerName val="0"/>
          <c:showPercent val="0"/>
          <c:showBubbleSize val="0"/>
        </c:dLbls>
        <c:gapWidth val="30"/>
        <c:axId val="102140544"/>
        <c:axId val="102630912"/>
      </c:barChart>
      <c:catAx>
        <c:axId val="102140544"/>
        <c:scaling>
          <c:orientation val="minMax"/>
        </c:scaling>
        <c:delete val="0"/>
        <c:axPos val="l"/>
        <c:numFmt formatCode="General" sourceLinked="1"/>
        <c:majorTickMark val="out"/>
        <c:minorTickMark val="none"/>
        <c:tickLblPos val="nextTo"/>
        <c:spPr>
          <a:ln w="3175">
            <a:solidFill>
              <a:srgbClr val="648EB0"/>
            </a:solidFill>
            <a:prstDash val="solid"/>
          </a:ln>
        </c:spPr>
        <c:txPr>
          <a:bodyPr rot="0" vert="horz"/>
          <a:lstStyle/>
          <a:p>
            <a:pPr>
              <a:defRPr sz="875" b="0" i="0" u="none" strike="noStrike" baseline="0">
                <a:solidFill>
                  <a:srgbClr val="506080"/>
                </a:solidFill>
                <a:latin typeface="Arial"/>
                <a:ea typeface="Arial"/>
                <a:cs typeface="Arial"/>
              </a:defRPr>
            </a:pPr>
            <a:endParaRPr lang="en-US"/>
          </a:p>
        </c:txPr>
        <c:crossAx val="102630912"/>
        <c:crosses val="autoZero"/>
        <c:auto val="1"/>
        <c:lblAlgn val="ctr"/>
        <c:lblOffset val="100"/>
        <c:tickLblSkip val="1"/>
        <c:tickMarkSkip val="1"/>
        <c:noMultiLvlLbl val="0"/>
      </c:catAx>
      <c:valAx>
        <c:axId val="102630912"/>
        <c:scaling>
          <c:orientation val="minMax"/>
        </c:scaling>
        <c:delete val="1"/>
        <c:axPos val="b"/>
        <c:majorGridlines>
          <c:spPr>
            <a:ln w="3175">
              <a:solidFill>
                <a:srgbClr val="FFFFFF"/>
              </a:solidFill>
              <a:prstDash val="solid"/>
            </a:ln>
          </c:spPr>
        </c:majorGridlines>
        <c:numFmt formatCode="#,##0" sourceLinked="1"/>
        <c:majorTickMark val="out"/>
        <c:minorTickMark val="none"/>
        <c:tickLblPos val="nextTo"/>
        <c:crossAx val="102140544"/>
        <c:crosses val="autoZero"/>
        <c:crossBetween val="between"/>
      </c:valAx>
      <c:spPr>
        <a:noFill/>
        <a:ln w="3175">
          <a:solidFill>
            <a:srgbClr val="FFFFFF"/>
          </a:solidFill>
          <a:prstDash val="solid"/>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800" b="0" i="0" u="none" strike="noStrike" baseline="0">
          <a:solidFill>
            <a:srgbClr val="3B669B"/>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17027049497267602"/>
          <c:y val="0.10962566844919786"/>
          <c:w val="0.65135221092722095"/>
          <c:h val="0.60427807486631013"/>
        </c:manualLayout>
      </c:layout>
      <c:pie3DChart>
        <c:varyColors val="1"/>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46D6D" mc:Ignorable="a14" a14:legacySpreadsheetColorIndex="10">
                    <a:gamma/>
                    <a:tint val="57255"/>
                    <a:invGamma/>
                  </a:srgbClr>
                </a:gs>
              </a:gsLst>
              <a:lin ang="0" scaled="1"/>
            </a:gradFill>
            <a:ln w="25400">
              <a:noFill/>
            </a:ln>
          </c:spPr>
          <c:dPt>
            <c:idx val="0"/>
            <c:bubble3D val="0"/>
            <c:spPr>
              <a:solidFill>
                <a:srgbClr val="385888"/>
              </a:solidFill>
              <a:ln w="25400">
                <a:noFill/>
              </a:ln>
            </c:spPr>
          </c:dPt>
          <c:dPt>
            <c:idx val="1"/>
            <c:bubble3D val="0"/>
            <c:spPr>
              <a:solidFill>
                <a:srgbClr val="90A9BE"/>
              </a:solidFill>
              <a:ln w="25400">
                <a:noFill/>
              </a:ln>
            </c:spPr>
          </c:dPt>
          <c:dPt>
            <c:idx val="2"/>
            <c:bubble3D val="0"/>
            <c:spPr>
              <a:solidFill>
                <a:srgbClr val="6F5B83"/>
              </a:solidFill>
              <a:ln w="25400">
                <a:noFill/>
              </a:ln>
            </c:spPr>
          </c:dPt>
          <c:dPt>
            <c:idx val="3"/>
            <c:bubble3D val="0"/>
            <c:spPr>
              <a:solidFill>
                <a:srgbClr val="C83526"/>
              </a:solidFill>
              <a:ln w="25400">
                <a:noFill/>
              </a:ln>
            </c:spPr>
          </c:dPt>
          <c:dPt>
            <c:idx val="4"/>
            <c:bubble3D val="0"/>
            <c:spPr>
              <a:solidFill>
                <a:srgbClr val="E1801F"/>
              </a:solidFill>
              <a:ln w="25400">
                <a:noFill/>
              </a:ln>
            </c:spPr>
          </c:dPt>
          <c:dPt>
            <c:idx val="5"/>
            <c:bubble3D val="0"/>
            <c:spPr>
              <a:solidFill>
                <a:srgbClr val="E4E838"/>
              </a:solidFill>
              <a:ln w="25400">
                <a:noFill/>
              </a:ln>
            </c:spPr>
          </c:dPt>
          <c:dPt>
            <c:idx val="6"/>
            <c:bubble3D val="0"/>
            <c:spPr>
              <a:solidFill>
                <a:srgbClr val="9FD16D"/>
              </a:solidFill>
              <a:ln w="25400">
                <a:noFill/>
              </a:ln>
            </c:spPr>
          </c:dPt>
          <c:dPt>
            <c:idx val="7"/>
            <c:bubble3D val="0"/>
            <c:spPr>
              <a:solidFill>
                <a:srgbClr val="4E9725"/>
              </a:solidFill>
              <a:ln w="25400">
                <a:noFill/>
              </a:ln>
            </c:spPr>
          </c:dPt>
          <c:dPt>
            <c:idx val="8"/>
            <c:bubble3D val="0"/>
            <c:spPr>
              <a:solidFill>
                <a:srgbClr val="CB7BC1"/>
              </a:solidFill>
              <a:ln w="25400">
                <a:noFill/>
              </a:ln>
            </c:spPr>
          </c:dPt>
          <c:dPt>
            <c:idx val="9"/>
            <c:bubble3D val="0"/>
            <c:spPr>
              <a:solidFill>
                <a:srgbClr val="004C00"/>
              </a:solidFill>
              <a:ln w="25400">
                <a:noFill/>
              </a:ln>
            </c:spPr>
          </c:dPt>
          <c:dPt>
            <c:idx val="10"/>
            <c:bubble3D val="0"/>
            <c:spPr>
              <a:solidFill>
                <a:srgbClr val="915737"/>
              </a:solidFill>
              <a:ln w="25400">
                <a:noFill/>
              </a:ln>
            </c:spPr>
          </c:dPt>
          <c:dPt>
            <c:idx val="11"/>
            <c:bubble3D val="0"/>
            <c:spPr>
              <a:solidFill>
                <a:srgbClr val="82CCC8"/>
              </a:solidFill>
              <a:ln w="25400">
                <a:noFill/>
              </a:ln>
            </c:spPr>
          </c:dPt>
          <c:dPt>
            <c:idx val="12"/>
            <c:bubble3D val="0"/>
            <c:spPr>
              <a:solidFill>
                <a:srgbClr val="FFFFFF"/>
              </a:solidFill>
              <a:ln w="25400">
                <a:noFill/>
              </a:ln>
            </c:spPr>
          </c:dPt>
          <c:dLbls>
            <c:numFmt formatCode="_(\$* #,##0_);_(\$* \(#,##0\);_(* &quot;&quot;??_);_(@_)" sourceLinked="0"/>
            <c:spPr>
              <a:noFill/>
              <a:ln w="25400">
                <a:noFill/>
              </a:ln>
            </c:spPr>
            <c:txPr>
              <a:bodyPr/>
              <a:lstStyle/>
              <a:p>
                <a:pPr>
                  <a:defRPr sz="1025" b="1" i="0" u="none" strike="noStrike" baseline="0">
                    <a:solidFill>
                      <a:srgbClr val="385888"/>
                    </a:solidFill>
                    <a:latin typeface="Arial"/>
                    <a:ea typeface="Arial"/>
                    <a:cs typeface="Arial"/>
                  </a:defRPr>
                </a:pPr>
                <a:endParaRPr lang="en-US"/>
              </a:p>
            </c:txPr>
            <c:dLblPos val="outEnd"/>
            <c:showLegendKey val="0"/>
            <c:showVal val="1"/>
            <c:showCatName val="0"/>
            <c:showSerName val="0"/>
            <c:showPercent val="0"/>
            <c:showBubbleSize val="0"/>
            <c:showLeaderLines val="1"/>
          </c:dLbls>
          <c:cat>
            <c:strRef>
              <c:f>Quick_Budget!$V$257:$V$269</c:f>
              <c:strCache>
                <c:ptCount val="13"/>
                <c:pt idx="0">
                  <c:v>Transportation</c:v>
                </c:pt>
                <c:pt idx="1">
                  <c:v>Home</c:v>
                </c:pt>
                <c:pt idx="2">
                  <c:v>Utilities</c:v>
                </c:pt>
                <c:pt idx="3">
                  <c:v>Health</c:v>
                </c:pt>
                <c:pt idx="4">
                  <c:v>Entertainment</c:v>
                </c:pt>
                <c:pt idx="5">
                  <c:v>Dining</c:v>
                </c:pt>
                <c:pt idx="6">
                  <c:v>Kids</c:v>
                </c:pt>
                <c:pt idx="7">
                  <c:v>Miscellaneous</c:v>
                </c:pt>
                <c:pt idx="8">
                  <c:v>Other 1</c:v>
                </c:pt>
                <c:pt idx="9">
                  <c:v>Other 2</c:v>
                </c:pt>
                <c:pt idx="10">
                  <c:v>Other 3</c:v>
                </c:pt>
                <c:pt idx="11">
                  <c:v>Other 4</c:v>
                </c:pt>
                <c:pt idx="12">
                  <c:v>Other 5</c:v>
                </c:pt>
              </c:strCache>
            </c:strRef>
          </c:cat>
          <c:val>
            <c:numRef>
              <c:f>Quick_Budget!$W$257:$W$269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1"/>
          <c:showCatName val="0"/>
          <c:showSerName val="0"/>
          <c:showPercent val="0"/>
          <c:showBubbleSize val="0"/>
          <c:showLeaderLines val="1"/>
        </c:dLbls>
      </c:pie3DChart>
      <c:spPr>
        <a:noFill/>
        <a:ln w="25400">
          <a:noFill/>
        </a:ln>
      </c:spPr>
    </c:plotArea>
    <c:legend>
      <c:legendPos val="b"/>
      <c:layout>
        <c:manualLayout>
          <c:xMode val="edge"/>
          <c:yMode val="edge"/>
          <c:x val="1.3513531347037779E-2"/>
          <c:y val="0.80481283422459893"/>
          <c:w val="0.97567696325612763"/>
          <c:h val="0.18181818181818182"/>
        </c:manualLayout>
      </c:layout>
      <c:overlay val="0"/>
      <c:spPr>
        <a:solidFill>
          <a:srgbClr val="FFFFFF"/>
        </a:solidFill>
        <a:ln w="25400">
          <a:noFill/>
        </a:ln>
      </c:spPr>
      <c:txPr>
        <a:bodyPr/>
        <a:lstStyle/>
        <a:p>
          <a:pPr>
            <a:defRPr sz="825" b="1" i="0" u="none" strike="noStrike" baseline="0">
              <a:solidFill>
                <a:srgbClr val="3B669B"/>
              </a:solidFill>
              <a:latin typeface="Arial"/>
              <a:ea typeface="Arial"/>
              <a:cs typeface="Arial"/>
            </a:defRPr>
          </a:pPr>
          <a:endParaRPr lang="en-US"/>
        </a:p>
      </c:txPr>
    </c:legend>
    <c:plotVisOnly val="1"/>
    <c:dispBlanksAs val="zero"/>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46">
            <a:gamma/>
            <a:tint val="0"/>
            <a:invGamma/>
          </a:srgbClr>
        </a:gs>
      </a:gsLst>
      <a:lin ang="5400000" scaled="1"/>
    </a:gra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8384634220116"/>
          <c:y val="7.8125397366319613E-2"/>
          <c:w val="0.60472150604231778"/>
          <c:h val="0.87500445050277964"/>
        </c:manualLayout>
      </c:layout>
      <c:barChart>
        <c:barDir val="bar"/>
        <c:grouping val="clustered"/>
        <c:varyColors val="0"/>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15252" mc:Ignorable="a14" a14:legacySpreadsheetColorIndex="10">
                    <a:gamma/>
                    <a:tint val="67843"/>
                    <a:invGamma/>
                  </a:srgbClr>
                </a:gs>
              </a:gsLst>
              <a:lin ang="0" scaled="1"/>
            </a:gradFill>
            <a:ln w="25400">
              <a:noFill/>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1000"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1000"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dLbl>
              <c:idx val="2"/>
              <c:spPr>
                <a:noFill/>
                <a:ln w="25400">
                  <a:noFill/>
                </a:ln>
              </c:spPr>
              <c:txPr>
                <a:bodyPr/>
                <a:lstStyle/>
                <a:p>
                  <a:pPr>
                    <a:defRPr sz="1000"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1000" b="1" i="0" u="none" strike="noStrike" baseline="0">
                    <a:solidFill>
                      <a:srgbClr val="4D4D4D"/>
                    </a:solidFill>
                    <a:latin typeface="Arial"/>
                    <a:ea typeface="Arial"/>
                    <a:cs typeface="Arial"/>
                  </a:defRPr>
                </a:pPr>
                <a:endParaRPr lang="en-US"/>
              </a:p>
            </c:txPr>
            <c:showLegendKey val="0"/>
            <c:showVal val="1"/>
            <c:showCatName val="0"/>
            <c:showSerName val="0"/>
            <c:showPercent val="0"/>
            <c:showBubbleSize val="0"/>
            <c:showLeaderLines val="0"/>
          </c:dLbls>
          <c:cat>
            <c:strRef>
              <c:f>Budget_By_Month!$AK$256:$AK$258</c:f>
              <c:strCache>
                <c:ptCount val="3"/>
                <c:pt idx="0">
                  <c:v>Net</c:v>
                </c:pt>
                <c:pt idx="1">
                  <c:v>Spending</c:v>
                </c:pt>
                <c:pt idx="2">
                  <c:v>Income</c:v>
                </c:pt>
              </c:strCache>
            </c:strRef>
          </c:cat>
          <c:val>
            <c:numRef>
              <c:f>Budget_By_Month!$AL$256:$AL$258</c:f>
              <c:numCache>
                <c:formatCode>_("$"* #,##0_);_("$"* \(#,##0\);_("$"* "-"??_);_(@_)</c:formatCode>
                <c:ptCount val="3"/>
                <c:pt idx="0">
                  <c:v>0</c:v>
                </c:pt>
                <c:pt idx="1">
                  <c:v>0</c:v>
                </c:pt>
                <c:pt idx="2">
                  <c:v>0</c:v>
                </c:pt>
              </c:numCache>
            </c:numRef>
          </c:val>
        </c:ser>
        <c:dLbls>
          <c:showLegendKey val="0"/>
          <c:showVal val="1"/>
          <c:showCatName val="0"/>
          <c:showSerName val="0"/>
          <c:showPercent val="0"/>
          <c:showBubbleSize val="0"/>
        </c:dLbls>
        <c:gapWidth val="30"/>
        <c:axId val="81258368"/>
        <c:axId val="81259904"/>
      </c:barChart>
      <c:catAx>
        <c:axId val="81258368"/>
        <c:scaling>
          <c:orientation val="minMax"/>
        </c:scaling>
        <c:delete val="0"/>
        <c:axPos val="l"/>
        <c:numFmt formatCode="General" sourceLinked="1"/>
        <c:majorTickMark val="none"/>
        <c:minorTickMark val="none"/>
        <c:tickLblPos val="nextTo"/>
        <c:spPr>
          <a:ln w="3175">
            <a:solidFill>
              <a:srgbClr val="C0C0C0"/>
            </a:solidFill>
            <a:prstDash val="solid"/>
          </a:ln>
        </c:spPr>
        <c:txPr>
          <a:bodyPr rot="0" vert="horz"/>
          <a:lstStyle/>
          <a:p>
            <a:pPr>
              <a:defRPr sz="1000" b="1" i="0" u="none" strike="noStrike" baseline="0">
                <a:solidFill>
                  <a:srgbClr val="385888"/>
                </a:solidFill>
                <a:latin typeface="Arial"/>
                <a:ea typeface="Arial"/>
                <a:cs typeface="Arial"/>
              </a:defRPr>
            </a:pPr>
            <a:endParaRPr lang="en-US"/>
          </a:p>
        </c:txPr>
        <c:crossAx val="81259904"/>
        <c:crosses val="autoZero"/>
        <c:auto val="1"/>
        <c:lblAlgn val="ctr"/>
        <c:lblOffset val="100"/>
        <c:tickLblSkip val="1"/>
        <c:tickMarkSkip val="1"/>
        <c:noMultiLvlLbl val="0"/>
      </c:catAx>
      <c:valAx>
        <c:axId val="81259904"/>
        <c:scaling>
          <c:orientation val="minMax"/>
        </c:scaling>
        <c:delete val="1"/>
        <c:axPos val="b"/>
        <c:numFmt formatCode="_(&quot;$&quot;* #,##0_);_(&quot;$&quot;* \(#,##0\);_(&quot;$&quot;* &quot;-&quot;??_);_(@_)" sourceLinked="1"/>
        <c:majorTickMark val="out"/>
        <c:minorTickMark val="none"/>
        <c:tickLblPos val="nextTo"/>
        <c:crossAx val="81258368"/>
        <c:crosses val="autoZero"/>
        <c:crossBetween val="between"/>
      </c:valAx>
      <c:spPr>
        <a:noFill/>
        <a:ln w="25400">
          <a:noFill/>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9"/>
        </a:gs>
      </a:gsLst>
      <a:lin ang="5400000" scaled="1"/>
    </a:gra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5325443786981"/>
          <c:y val="5.8461626294510662E-2"/>
          <c:w val="0.84615384615384615"/>
          <c:h val="0.87384746671794877"/>
        </c:manualLayout>
      </c:layout>
      <c:barChart>
        <c:barDir val="col"/>
        <c:grouping val="clustered"/>
        <c:varyColors val="0"/>
        <c:ser>
          <c:idx val="2"/>
          <c:order val="0"/>
          <c:tx>
            <c:v>Expense</c:v>
          </c:tx>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25400">
              <a:noFill/>
            </a:ln>
          </c:spPr>
          <c:invertIfNegative val="0"/>
          <c:cat>
            <c:strRef>
              <c:f>Budget_By_Month!$E$6:$P$6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Budget_By_Month!$E$30:$P$30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40"/>
        <c:axId val="81369728"/>
        <c:axId val="81371520"/>
      </c:barChart>
      <c:catAx>
        <c:axId val="81369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0" i="0" u="none" strike="noStrike" baseline="0">
                <a:solidFill>
                  <a:srgbClr val="3B669B"/>
                </a:solidFill>
                <a:latin typeface="Arial"/>
                <a:ea typeface="Arial"/>
                <a:cs typeface="Arial"/>
              </a:defRPr>
            </a:pPr>
            <a:endParaRPr lang="en-US"/>
          </a:p>
        </c:txPr>
        <c:crossAx val="81371520"/>
        <c:crosses val="autoZero"/>
        <c:auto val="1"/>
        <c:lblAlgn val="ctr"/>
        <c:lblOffset val="100"/>
        <c:tickLblSkip val="1"/>
        <c:tickMarkSkip val="1"/>
        <c:noMultiLvlLbl val="0"/>
      </c:catAx>
      <c:valAx>
        <c:axId val="81371520"/>
        <c:scaling>
          <c:orientation val="minMax"/>
        </c:scaling>
        <c:delete val="0"/>
        <c:axPos val="l"/>
        <c:majorGridlines>
          <c:spPr>
            <a:ln w="3175">
              <a:solidFill>
                <a:srgbClr val="FFFFFF"/>
              </a:solidFill>
              <a:prstDash val="solid"/>
            </a:ln>
          </c:spPr>
        </c:majorGridlines>
        <c:numFmt formatCode="_(&quot;$&quot;* #,##0_);_(&quot;$&quot;* \(#,##0\);_(&quot;$&quot;* &quot;-&quot;??_);_(@_)" sourceLinked="1"/>
        <c:majorTickMark val="out"/>
        <c:minorTickMark val="none"/>
        <c:tickLblPos val="nextTo"/>
        <c:spPr>
          <a:ln w="9525">
            <a:noFill/>
          </a:ln>
        </c:spPr>
        <c:txPr>
          <a:bodyPr rot="0" vert="horz"/>
          <a:lstStyle/>
          <a:p>
            <a:pPr>
              <a:defRPr sz="800" b="0" i="0" u="none" strike="noStrike" baseline="0">
                <a:solidFill>
                  <a:srgbClr val="3B669B"/>
                </a:solidFill>
                <a:latin typeface="Arial"/>
                <a:ea typeface="Arial"/>
                <a:cs typeface="Arial"/>
              </a:defRPr>
            </a:pPr>
            <a:endParaRPr lang="en-US"/>
          </a:p>
        </c:txPr>
        <c:crossAx val="81369728"/>
        <c:crosses val="autoZero"/>
        <c:crossBetween val="between"/>
      </c:valAx>
      <c:spPr>
        <a:noFill/>
        <a:ln w="3175">
          <a:solidFill>
            <a:srgbClr val="FFFFFF"/>
          </a:solidFill>
          <a:prstDash val="solid"/>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16519221628473071"/>
          <c:y val="0.13368983957219252"/>
          <c:w val="0.65781900413383843"/>
          <c:h val="0.55882352941176472"/>
        </c:manualLayout>
      </c:layout>
      <c:pie3DChart>
        <c:varyColors val="1"/>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46D6D" mc:Ignorable="a14" a14:legacySpreadsheetColorIndex="10">
                    <a:gamma/>
                    <a:tint val="57255"/>
                    <a:invGamma/>
                  </a:srgbClr>
                </a:gs>
              </a:gsLst>
              <a:lin ang="0" scaled="1"/>
            </a:gradFill>
            <a:ln w="25400">
              <a:noFill/>
            </a:ln>
          </c:spPr>
          <c:dPt>
            <c:idx val="0"/>
            <c:bubble3D val="0"/>
            <c:spPr>
              <a:solidFill>
                <a:srgbClr val="385888"/>
              </a:solidFill>
              <a:ln w="25400">
                <a:noFill/>
              </a:ln>
            </c:spPr>
          </c:dPt>
          <c:dPt>
            <c:idx val="1"/>
            <c:bubble3D val="0"/>
            <c:spPr>
              <a:solidFill>
                <a:srgbClr val="90A9BE"/>
              </a:solidFill>
              <a:ln w="25400">
                <a:noFill/>
              </a:ln>
            </c:spPr>
          </c:dPt>
          <c:dPt>
            <c:idx val="2"/>
            <c:bubble3D val="0"/>
            <c:spPr>
              <a:solidFill>
                <a:srgbClr val="6F5B83"/>
              </a:solidFill>
              <a:ln w="25400">
                <a:noFill/>
              </a:ln>
            </c:spPr>
          </c:dPt>
          <c:dPt>
            <c:idx val="3"/>
            <c:bubble3D val="0"/>
            <c:spPr>
              <a:solidFill>
                <a:srgbClr val="C83526"/>
              </a:solidFill>
              <a:ln w="25400">
                <a:noFill/>
              </a:ln>
            </c:spPr>
          </c:dPt>
          <c:dPt>
            <c:idx val="4"/>
            <c:bubble3D val="0"/>
            <c:spPr>
              <a:solidFill>
                <a:srgbClr val="E1801F"/>
              </a:solidFill>
              <a:ln w="25400">
                <a:noFill/>
              </a:ln>
            </c:spPr>
          </c:dPt>
          <c:dPt>
            <c:idx val="5"/>
            <c:bubble3D val="0"/>
            <c:spPr>
              <a:solidFill>
                <a:srgbClr val="E4E838"/>
              </a:solidFill>
              <a:ln w="25400">
                <a:noFill/>
              </a:ln>
            </c:spPr>
          </c:dPt>
          <c:dPt>
            <c:idx val="6"/>
            <c:bubble3D val="0"/>
            <c:spPr>
              <a:solidFill>
                <a:srgbClr val="9FD16D"/>
              </a:solidFill>
              <a:ln w="25400">
                <a:noFill/>
              </a:ln>
            </c:spPr>
          </c:dPt>
          <c:dPt>
            <c:idx val="7"/>
            <c:bubble3D val="0"/>
            <c:spPr>
              <a:solidFill>
                <a:srgbClr val="4E9725"/>
              </a:solidFill>
              <a:ln w="25400">
                <a:noFill/>
              </a:ln>
            </c:spPr>
          </c:dPt>
          <c:dPt>
            <c:idx val="8"/>
            <c:bubble3D val="0"/>
            <c:spPr>
              <a:solidFill>
                <a:srgbClr val="CB7BC1"/>
              </a:solidFill>
              <a:ln w="25400">
                <a:noFill/>
              </a:ln>
            </c:spPr>
          </c:dPt>
          <c:dPt>
            <c:idx val="9"/>
            <c:bubble3D val="0"/>
            <c:spPr>
              <a:solidFill>
                <a:srgbClr val="004C00"/>
              </a:solidFill>
              <a:ln w="25400">
                <a:noFill/>
              </a:ln>
            </c:spPr>
          </c:dPt>
          <c:dPt>
            <c:idx val="10"/>
            <c:bubble3D val="0"/>
            <c:spPr>
              <a:solidFill>
                <a:srgbClr val="915737"/>
              </a:solidFill>
              <a:ln w="25400">
                <a:noFill/>
              </a:ln>
            </c:spPr>
          </c:dPt>
          <c:dPt>
            <c:idx val="11"/>
            <c:bubble3D val="0"/>
            <c:spPr>
              <a:solidFill>
                <a:srgbClr val="82CCC8"/>
              </a:solidFill>
              <a:ln w="25400">
                <a:noFill/>
              </a:ln>
            </c:spPr>
          </c:dPt>
          <c:dPt>
            <c:idx val="12"/>
            <c:bubble3D val="0"/>
            <c:spPr>
              <a:solidFill>
                <a:srgbClr val="FFFFFF"/>
              </a:solidFill>
              <a:ln w="25400">
                <a:noFill/>
              </a:ln>
            </c:spPr>
          </c:dPt>
          <c:dLbls>
            <c:numFmt formatCode="_(\$* #,##0_);_(\$* \(#,##0\);_(* &quot;&quot;??_);_(@_)" sourceLinked="0"/>
            <c:spPr>
              <a:noFill/>
              <a:ln w="25400">
                <a:noFill/>
              </a:ln>
            </c:spPr>
            <c:txPr>
              <a:bodyPr/>
              <a:lstStyle/>
              <a:p>
                <a:pPr>
                  <a:defRPr sz="950" b="1" i="0" u="none" strike="noStrike" baseline="0">
                    <a:solidFill>
                      <a:srgbClr val="385888"/>
                    </a:solidFill>
                    <a:latin typeface="Arial"/>
                    <a:ea typeface="Arial"/>
                    <a:cs typeface="Arial"/>
                  </a:defRPr>
                </a:pPr>
                <a:endParaRPr lang="en-US"/>
              </a:p>
            </c:txPr>
            <c:dLblPos val="outEnd"/>
            <c:showLegendKey val="0"/>
            <c:showVal val="1"/>
            <c:showCatName val="0"/>
            <c:showSerName val="0"/>
            <c:showPercent val="0"/>
            <c:showBubbleSize val="0"/>
            <c:showLeaderLines val="1"/>
          </c:dLbls>
          <c:cat>
            <c:strRef>
              <c:f>Budget_By_Month!$AF$256:$AF$268</c:f>
              <c:strCache>
                <c:ptCount val="13"/>
                <c:pt idx="0">
                  <c:v>Transportation</c:v>
                </c:pt>
                <c:pt idx="1">
                  <c:v>Home</c:v>
                </c:pt>
                <c:pt idx="2">
                  <c:v>Utilities</c:v>
                </c:pt>
                <c:pt idx="3">
                  <c:v>Health</c:v>
                </c:pt>
                <c:pt idx="4">
                  <c:v>Entertainment</c:v>
                </c:pt>
                <c:pt idx="5">
                  <c:v>Dining</c:v>
                </c:pt>
                <c:pt idx="6">
                  <c:v>Kids</c:v>
                </c:pt>
                <c:pt idx="7">
                  <c:v>Miscellaneous</c:v>
                </c:pt>
                <c:pt idx="8">
                  <c:v>Other 1</c:v>
                </c:pt>
                <c:pt idx="9">
                  <c:v>Other 2</c:v>
                </c:pt>
                <c:pt idx="10">
                  <c:v>Other 3</c:v>
                </c:pt>
                <c:pt idx="11">
                  <c:v>Other 4</c:v>
                </c:pt>
                <c:pt idx="12">
                  <c:v>Other 5</c:v>
                </c:pt>
              </c:strCache>
            </c:strRef>
          </c:cat>
          <c:val>
            <c:numRef>
              <c:f>Budget_By_Month!$AG$256:$AG$268</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1"/>
          <c:showCatName val="0"/>
          <c:showSerName val="0"/>
          <c:showPercent val="0"/>
          <c:showBubbleSize val="0"/>
          <c:showLeaderLines val="1"/>
        </c:dLbls>
      </c:pie3DChart>
      <c:spPr>
        <a:noFill/>
        <a:ln w="25400">
          <a:noFill/>
        </a:ln>
      </c:spPr>
    </c:plotArea>
    <c:legend>
      <c:legendPos val="b"/>
      <c:layout/>
      <c:overlay val="0"/>
      <c:spPr>
        <a:solidFill>
          <a:srgbClr val="FFFFFF"/>
        </a:solidFill>
        <a:ln w="25400">
          <a:noFill/>
        </a:ln>
      </c:spPr>
      <c:txPr>
        <a:bodyPr/>
        <a:lstStyle/>
        <a:p>
          <a:pPr>
            <a:defRPr sz="825" b="1" i="0" u="none" strike="noStrike" baseline="0">
              <a:solidFill>
                <a:srgbClr val="3B669B"/>
              </a:solidFill>
              <a:latin typeface="Arial"/>
              <a:ea typeface="Arial"/>
              <a:cs typeface="Arial"/>
            </a:defRPr>
          </a:pPr>
          <a:endParaRPr lang="en-US"/>
        </a:p>
      </c:txPr>
    </c:legend>
    <c:plotVisOnly val="1"/>
    <c:dispBlanksAs val="zero"/>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46">
            <a:gamma/>
            <a:tint val="0"/>
            <a:invGamma/>
          </a:srgbClr>
        </a:gs>
      </a:gsLst>
      <a:lin ang="5400000" scaled="1"/>
    </a:gra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43786982248523"/>
          <c:y val="7.8125397366319613E-2"/>
          <c:w val="0.59467455621301779"/>
          <c:h val="0.87500445050277964"/>
        </c:manualLayout>
      </c:layout>
      <c:barChart>
        <c:barDir val="bar"/>
        <c:grouping val="clustered"/>
        <c:varyColors val="0"/>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15252" mc:Ignorable="a14" a14:legacySpreadsheetColorIndex="10">
                    <a:gamma/>
                    <a:tint val="67843"/>
                    <a:invGamma/>
                  </a:srgbClr>
                </a:gs>
              </a:gsLst>
              <a:lin ang="0" scaled="1"/>
            </a:gradFill>
            <a:ln w="25400">
              <a:noFill/>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975"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975"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dLbl>
              <c:idx val="2"/>
              <c:spPr>
                <a:noFill/>
                <a:ln w="25400">
                  <a:noFill/>
                </a:ln>
              </c:spPr>
              <c:txPr>
                <a:bodyPr/>
                <a:lstStyle/>
                <a:p>
                  <a:pPr>
                    <a:defRPr sz="975"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975" b="1" i="0" u="none" strike="noStrike" baseline="0">
                    <a:solidFill>
                      <a:srgbClr val="4D4D4D"/>
                    </a:solidFill>
                    <a:latin typeface="Arial"/>
                    <a:ea typeface="Arial"/>
                    <a:cs typeface="Arial"/>
                  </a:defRPr>
                </a:pPr>
                <a:endParaRPr lang="en-US"/>
              </a:p>
            </c:txPr>
            <c:showLegendKey val="0"/>
            <c:showVal val="1"/>
            <c:showCatName val="0"/>
            <c:showSerName val="0"/>
            <c:showPercent val="0"/>
            <c:showBubbleSize val="0"/>
            <c:showLeaderLines val="0"/>
          </c:dLbls>
          <c:cat>
            <c:strRef>
              <c:f>Tracking!$AI$273:$AI$275</c:f>
              <c:strCache>
                <c:ptCount val="3"/>
                <c:pt idx="0">
                  <c:v>Net</c:v>
                </c:pt>
                <c:pt idx="1">
                  <c:v>Spending</c:v>
                </c:pt>
                <c:pt idx="2">
                  <c:v>Income</c:v>
                </c:pt>
              </c:strCache>
            </c:strRef>
          </c:cat>
          <c:val>
            <c:numRef>
              <c:f>Tracking!$AJ$273:$AJ$275</c:f>
              <c:numCache>
                <c:formatCode>_("$"* #,##0_);_("$"* \(#,##0\);_("$"* "-"??_);_(@_)</c:formatCode>
                <c:ptCount val="3"/>
                <c:pt idx="0">
                  <c:v>0</c:v>
                </c:pt>
                <c:pt idx="1">
                  <c:v>0</c:v>
                </c:pt>
                <c:pt idx="2">
                  <c:v>0</c:v>
                </c:pt>
              </c:numCache>
            </c:numRef>
          </c:val>
        </c:ser>
        <c:dLbls>
          <c:showLegendKey val="0"/>
          <c:showVal val="1"/>
          <c:showCatName val="0"/>
          <c:showSerName val="0"/>
          <c:showPercent val="0"/>
          <c:showBubbleSize val="0"/>
        </c:dLbls>
        <c:gapWidth val="30"/>
        <c:axId val="83347328"/>
        <c:axId val="83348864"/>
      </c:barChart>
      <c:catAx>
        <c:axId val="83347328"/>
        <c:scaling>
          <c:orientation val="minMax"/>
        </c:scaling>
        <c:delete val="0"/>
        <c:axPos val="l"/>
        <c:numFmt formatCode="General" sourceLinked="1"/>
        <c:majorTickMark val="none"/>
        <c:minorTickMark val="none"/>
        <c:tickLblPos val="nextTo"/>
        <c:spPr>
          <a:ln w="3175">
            <a:solidFill>
              <a:srgbClr val="C0C0C0"/>
            </a:solidFill>
            <a:prstDash val="solid"/>
          </a:ln>
        </c:spPr>
        <c:txPr>
          <a:bodyPr rot="0" vert="horz"/>
          <a:lstStyle/>
          <a:p>
            <a:pPr>
              <a:defRPr sz="975" b="1" i="0" u="none" strike="noStrike" baseline="0">
                <a:solidFill>
                  <a:srgbClr val="385888"/>
                </a:solidFill>
                <a:latin typeface="Arial"/>
                <a:ea typeface="Arial"/>
                <a:cs typeface="Arial"/>
              </a:defRPr>
            </a:pPr>
            <a:endParaRPr lang="en-US"/>
          </a:p>
        </c:txPr>
        <c:crossAx val="83348864"/>
        <c:crosses val="autoZero"/>
        <c:auto val="1"/>
        <c:lblAlgn val="ctr"/>
        <c:lblOffset val="100"/>
        <c:tickLblSkip val="1"/>
        <c:tickMarkSkip val="1"/>
        <c:noMultiLvlLbl val="0"/>
      </c:catAx>
      <c:valAx>
        <c:axId val="83348864"/>
        <c:scaling>
          <c:orientation val="minMax"/>
        </c:scaling>
        <c:delete val="1"/>
        <c:axPos val="b"/>
        <c:numFmt formatCode="_(&quot;$&quot;* #,##0_);_(&quot;$&quot;* \(#,##0\);_(&quot;$&quot;* &quot;-&quot;??_);_(@_)" sourceLinked="1"/>
        <c:majorTickMark val="out"/>
        <c:minorTickMark val="none"/>
        <c:tickLblPos val="nextTo"/>
        <c:crossAx val="83347328"/>
        <c:crosses val="autoZero"/>
        <c:crossBetween val="between"/>
      </c:valAx>
      <c:spPr>
        <a:noFill/>
        <a:ln w="25400">
          <a:noFill/>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9"/>
        </a:gs>
      </a:gsLst>
      <a:lin ang="5400000" scaled="1"/>
    </a:gra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96"/>
      <c:rotY val="5"/>
      <c:depthPercent val="100"/>
      <c:rAngAx val="1"/>
    </c:view3D>
    <c:floor>
      <c:thickness val="0"/>
      <c:spPr>
        <a:solidFill>
          <a:srgbClr val="C0C0C0"/>
        </a:solidFill>
        <a:ln w="3175">
          <a:solidFill>
            <a:srgbClr val="000000"/>
          </a:solidFill>
          <a:prstDash val="solid"/>
        </a:ln>
      </c:spPr>
    </c:floor>
    <c:sideWall>
      <c:thickness val="0"/>
      <c:spPr>
        <a:noFill/>
        <a:ln w="3175">
          <a:solidFill>
            <a:srgbClr val="FFFFFF"/>
          </a:solidFill>
          <a:prstDash val="solid"/>
        </a:ln>
      </c:spPr>
    </c:sideWall>
    <c:backWall>
      <c:thickness val="0"/>
      <c:spPr>
        <a:noFill/>
        <a:ln w="3175">
          <a:solidFill>
            <a:srgbClr val="FFFFFF"/>
          </a:solidFill>
          <a:prstDash val="solid"/>
        </a:ln>
      </c:spPr>
    </c:backWall>
    <c:plotArea>
      <c:layout>
        <c:manualLayout>
          <c:layoutTarget val="inner"/>
          <c:xMode val="edge"/>
          <c:yMode val="edge"/>
          <c:x val="7.1216720397000763E-2"/>
          <c:y val="1.8461566198266523E-2"/>
          <c:w val="0.91691527511138482"/>
          <c:h val="0.89230903291621533"/>
        </c:manualLayout>
      </c:layout>
      <c:bar3DChart>
        <c:barDir val="col"/>
        <c:grouping val="standard"/>
        <c:varyColors val="0"/>
        <c:ser>
          <c:idx val="2"/>
          <c:order val="0"/>
          <c:tx>
            <c:strRef>
              <c:f>Tracking!$B$30</c:f>
              <c:strCache>
                <c:ptCount val="1"/>
                <c:pt idx="0">
                  <c:v>Spending</c:v>
                </c:pt>
              </c:strCache>
            </c:strRef>
          </c:tx>
          <c:spPr>
            <a:gradFill rotWithShape="0">
              <a:gsLst>
                <a:gs pos="0">
                  <a:srgbClr xmlns:mc="http://schemas.openxmlformats.org/markup-compatibility/2006" xmlns:a14="http://schemas.microsoft.com/office/drawing/2010/main" val="567B98" mc:Ignorable="a14" a14:legacySpreadsheetColorIndex="40">
                    <a:gamma/>
                    <a:shade val="86275"/>
                    <a:invGamma/>
                  </a:srgbClr>
                </a:gs>
                <a:gs pos="100000">
                  <a:srgbClr xmlns:mc="http://schemas.openxmlformats.org/markup-compatibility/2006" xmlns:a14="http://schemas.microsoft.com/office/drawing/2010/main" val="648EB0" mc:Ignorable="a14" a14:legacySpreadsheetColorIndex="40"/>
                </a:gs>
              </a:gsLst>
              <a:lin ang="5400000" scaled="1"/>
            </a:gradFill>
            <a:ln w="3175">
              <a:solidFill>
                <a:srgbClr val="90A9BE"/>
              </a:solidFill>
              <a:prstDash val="solid"/>
            </a:ln>
          </c:spPr>
          <c:invertIfNegative val="0"/>
          <c:cat>
            <c:strRef>
              <c:f>Tracking!$D$6:$O$6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Tracking!$D$30:$O$30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0"/>
          <c:order val="1"/>
          <c:tx>
            <c:strRef>
              <c:f>Tracking!$B$7</c:f>
              <c:strCache>
                <c:ptCount val="1"/>
                <c:pt idx="0">
                  <c:v>Income</c:v>
                </c:pt>
              </c:strCache>
            </c:strRef>
          </c:tx>
          <c:spPr>
            <a:gradFill rotWithShape="0">
              <a:gsLst>
                <a:gs pos="0">
                  <a:srgbClr xmlns:mc="http://schemas.openxmlformats.org/markup-compatibility/2006" xmlns:a14="http://schemas.microsoft.com/office/drawing/2010/main" val="438220" mc:Ignorable="a14" a14:legacySpreadsheetColorIndex="35">
                    <a:gamma/>
                    <a:shade val="86275"/>
                    <a:invGamma/>
                  </a:srgbClr>
                </a:gs>
                <a:gs pos="100000">
                  <a:srgbClr xmlns:mc="http://schemas.openxmlformats.org/markup-compatibility/2006" xmlns:a14="http://schemas.microsoft.com/office/drawing/2010/main" val="4E9725" mc:Ignorable="a14" a14:legacySpreadsheetColorIndex="35"/>
                </a:gs>
              </a:gsLst>
              <a:lin ang="5400000" scaled="1"/>
            </a:gradFill>
            <a:ln w="3175">
              <a:solidFill>
                <a:srgbClr val="4E9725"/>
              </a:solidFill>
              <a:prstDash val="solid"/>
            </a:ln>
          </c:spPr>
          <c:invertIfNegative val="0"/>
          <c:cat>
            <c:strRef>
              <c:f>Tracking!$D$6:$O$6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Tracking!$D$7:$O$7</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40"/>
        <c:shape val="box"/>
        <c:axId val="83423232"/>
        <c:axId val="83424768"/>
        <c:axId val="83343552"/>
      </c:bar3DChart>
      <c:catAx>
        <c:axId val="8342323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25" b="1" i="0" u="none" strike="noStrike" baseline="0">
                <a:solidFill>
                  <a:srgbClr val="3B669B"/>
                </a:solidFill>
                <a:latin typeface="Arial"/>
                <a:ea typeface="Arial"/>
                <a:cs typeface="Arial"/>
              </a:defRPr>
            </a:pPr>
            <a:endParaRPr lang="en-US"/>
          </a:p>
        </c:txPr>
        <c:crossAx val="83424768"/>
        <c:crosses val="autoZero"/>
        <c:auto val="1"/>
        <c:lblAlgn val="ctr"/>
        <c:lblOffset val="100"/>
        <c:tickLblSkip val="2"/>
        <c:tickMarkSkip val="1"/>
        <c:noMultiLvlLbl val="0"/>
      </c:catAx>
      <c:valAx>
        <c:axId val="83424768"/>
        <c:scaling>
          <c:orientation val="minMax"/>
        </c:scaling>
        <c:delete val="0"/>
        <c:axPos val="l"/>
        <c:majorGridlines>
          <c:spPr>
            <a:ln w="3175">
              <a:solidFill>
                <a:srgbClr val="FFFFFF"/>
              </a:solidFill>
              <a:prstDash val="solid"/>
            </a:ln>
          </c:spPr>
        </c:majorGridlines>
        <c:numFmt formatCode="\$#,##0" sourceLinked="0"/>
        <c:majorTickMark val="out"/>
        <c:minorTickMark val="none"/>
        <c:tickLblPos val="nextTo"/>
        <c:spPr>
          <a:ln w="9525">
            <a:noFill/>
          </a:ln>
        </c:spPr>
        <c:txPr>
          <a:bodyPr rot="0" vert="horz"/>
          <a:lstStyle/>
          <a:p>
            <a:pPr>
              <a:defRPr sz="825" b="1" i="0" u="none" strike="noStrike" baseline="0">
                <a:solidFill>
                  <a:srgbClr val="3B669B"/>
                </a:solidFill>
                <a:latin typeface="Arial"/>
                <a:ea typeface="Arial"/>
                <a:cs typeface="Arial"/>
              </a:defRPr>
            </a:pPr>
            <a:endParaRPr lang="en-US"/>
          </a:p>
        </c:txPr>
        <c:crossAx val="83423232"/>
        <c:crosses val="autoZero"/>
        <c:crossBetween val="between"/>
      </c:valAx>
      <c:serAx>
        <c:axId val="83343552"/>
        <c:scaling>
          <c:orientation val="minMax"/>
        </c:scaling>
        <c:delete val="1"/>
        <c:axPos val="b"/>
        <c:majorTickMark val="out"/>
        <c:minorTickMark val="none"/>
        <c:tickLblPos val="nextTo"/>
        <c:crossAx val="83424768"/>
        <c:crosses val="autoZero"/>
      </c:serAx>
      <c:spPr>
        <a:noFill/>
        <a:ln w="25400">
          <a:noFill/>
        </a:ln>
      </c:spPr>
    </c:plotArea>
    <c:legend>
      <c:legendPos val="r"/>
      <c:layout>
        <c:manualLayout>
          <c:xMode val="edge"/>
          <c:yMode val="edge"/>
          <c:x val="0.33531205853587859"/>
          <c:y val="0.8646166836188155"/>
          <c:w val="0.33234469518600357"/>
          <c:h val="6.1538553994221749E-2"/>
        </c:manualLayout>
      </c:layout>
      <c:overlay val="0"/>
      <c:spPr>
        <a:noFill/>
        <a:ln w="25400">
          <a:noFill/>
        </a:ln>
      </c:spPr>
      <c:txPr>
        <a:bodyPr/>
        <a:lstStyle/>
        <a:p>
          <a:pPr>
            <a:defRPr sz="780" b="0" i="0" u="none" strike="noStrike" baseline="0">
              <a:solidFill>
                <a:srgbClr val="000000"/>
              </a:solidFill>
              <a:latin typeface="Arial"/>
              <a:ea typeface="Arial"/>
              <a:cs typeface="Arial"/>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26090443248231"/>
          <c:y val="0.10849056603773585"/>
          <c:w val="0.66446059357019516"/>
          <c:h val="0.87264150943396224"/>
        </c:manualLayout>
      </c:layout>
      <c:barChart>
        <c:barDir val="bar"/>
        <c:grouping val="clustered"/>
        <c:varyColors val="0"/>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15252" mc:Ignorable="a14" a14:legacySpreadsheetColorIndex="10">
                    <a:gamma/>
                    <a:tint val="67843"/>
                    <a:invGamma/>
                  </a:srgbClr>
                </a:gs>
              </a:gsLst>
              <a:lin ang="0" scaled="1"/>
            </a:gradFill>
            <a:ln w="25400">
              <a:noFill/>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1100"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1100"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dLbl>
              <c:idx val="2"/>
              <c:spPr>
                <a:noFill/>
                <a:ln w="25400">
                  <a:noFill/>
                </a:ln>
              </c:spPr>
              <c:txPr>
                <a:bodyPr/>
                <a:lstStyle/>
                <a:p>
                  <a:pPr>
                    <a:defRPr sz="1100"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1100" b="1" i="0" u="none" strike="noStrike" baseline="0">
                    <a:solidFill>
                      <a:srgbClr val="4D4D4D"/>
                    </a:solidFill>
                    <a:latin typeface="Arial"/>
                    <a:ea typeface="Arial"/>
                    <a:cs typeface="Arial"/>
                  </a:defRPr>
                </a:pPr>
                <a:endParaRPr lang="en-US"/>
              </a:p>
            </c:txPr>
            <c:showLegendKey val="0"/>
            <c:showVal val="1"/>
            <c:showCatName val="0"/>
            <c:showSerName val="0"/>
            <c:showPercent val="0"/>
            <c:showBubbleSize val="0"/>
            <c:showLeaderLines val="0"/>
          </c:dLbls>
          <c:cat>
            <c:strRef>
              <c:f>Comparison!$AB$256:$AB$258</c:f>
              <c:strCache>
                <c:ptCount val="3"/>
                <c:pt idx="0">
                  <c:v>Net</c:v>
                </c:pt>
                <c:pt idx="1">
                  <c:v>Spending</c:v>
                </c:pt>
                <c:pt idx="2">
                  <c:v>Income</c:v>
                </c:pt>
              </c:strCache>
            </c:strRef>
          </c:cat>
          <c:val>
            <c:numRef>
              <c:f>Comparison!$AC$256:$AC$258</c:f>
              <c:numCache>
                <c:formatCode>_("$"* #,##0_);_("$"* \(#,##0\);_("$"* "-"??_);_(@_)</c:formatCode>
                <c:ptCount val="3"/>
                <c:pt idx="0">
                  <c:v>0</c:v>
                </c:pt>
                <c:pt idx="1">
                  <c:v>0</c:v>
                </c:pt>
                <c:pt idx="2">
                  <c:v>0</c:v>
                </c:pt>
              </c:numCache>
            </c:numRef>
          </c:val>
        </c:ser>
        <c:ser>
          <c:idx val="0"/>
          <c:order val="1"/>
          <c:spPr>
            <a:solidFill>
              <a:srgbClr val="EFEFFF"/>
            </a:soli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1100"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1100"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1100"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showLeaderLines val="0"/>
          </c:dLbls>
          <c:cat>
            <c:strRef>
              <c:f>Comparison!$AB$256:$AB$258</c:f>
              <c:strCache>
                <c:ptCount val="3"/>
                <c:pt idx="0">
                  <c:v>Net</c:v>
                </c:pt>
                <c:pt idx="1">
                  <c:v>Spending</c:v>
                </c:pt>
                <c:pt idx="2">
                  <c:v>Income</c:v>
                </c:pt>
              </c:strCache>
            </c:strRef>
          </c:cat>
          <c:val>
            <c:numRef>
              <c:f>Comparison!$AD$256:$AD$258</c:f>
              <c:numCache>
                <c:formatCode>_("$"* #,##0_);_("$"* \(#,##0\);_("$"* "-"??_);_(@_)</c:formatCode>
                <c:ptCount val="3"/>
                <c:pt idx="0">
                  <c:v>0</c:v>
                </c:pt>
                <c:pt idx="1">
                  <c:v>0</c:v>
                </c:pt>
                <c:pt idx="2">
                  <c:v>0</c:v>
                </c:pt>
              </c:numCache>
            </c:numRef>
          </c:val>
        </c:ser>
        <c:dLbls>
          <c:showLegendKey val="0"/>
          <c:showVal val="1"/>
          <c:showCatName val="0"/>
          <c:showSerName val="0"/>
          <c:showPercent val="0"/>
          <c:showBubbleSize val="0"/>
        </c:dLbls>
        <c:gapWidth val="30"/>
        <c:axId val="101519744"/>
        <c:axId val="101521280"/>
      </c:barChart>
      <c:catAx>
        <c:axId val="101519744"/>
        <c:scaling>
          <c:orientation val="minMax"/>
        </c:scaling>
        <c:delete val="0"/>
        <c:axPos val="l"/>
        <c:numFmt formatCode="General" sourceLinked="1"/>
        <c:majorTickMark val="none"/>
        <c:minorTickMark val="none"/>
        <c:tickLblPos val="nextTo"/>
        <c:spPr>
          <a:ln w="3175">
            <a:solidFill>
              <a:srgbClr val="C0C0C0"/>
            </a:solidFill>
            <a:prstDash val="solid"/>
          </a:ln>
        </c:spPr>
        <c:txPr>
          <a:bodyPr rot="0" vert="horz"/>
          <a:lstStyle/>
          <a:p>
            <a:pPr>
              <a:defRPr sz="1100" b="1" i="0" u="none" strike="noStrike" baseline="0">
                <a:solidFill>
                  <a:srgbClr val="385888"/>
                </a:solidFill>
                <a:latin typeface="Arial"/>
                <a:ea typeface="Arial"/>
                <a:cs typeface="Arial"/>
              </a:defRPr>
            </a:pPr>
            <a:endParaRPr lang="en-US"/>
          </a:p>
        </c:txPr>
        <c:crossAx val="101521280"/>
        <c:crosses val="autoZero"/>
        <c:auto val="1"/>
        <c:lblAlgn val="ctr"/>
        <c:lblOffset val="100"/>
        <c:tickLblSkip val="1"/>
        <c:tickMarkSkip val="1"/>
        <c:noMultiLvlLbl val="0"/>
      </c:catAx>
      <c:valAx>
        <c:axId val="101521280"/>
        <c:scaling>
          <c:orientation val="minMax"/>
        </c:scaling>
        <c:delete val="1"/>
        <c:axPos val="b"/>
        <c:numFmt formatCode="_(&quot;$&quot;* #,##0_);_(&quot;$&quot;* \(#,##0\);_(&quot;$&quot;* &quot;-&quot;??_);_(@_)" sourceLinked="1"/>
        <c:majorTickMark val="out"/>
        <c:minorTickMark val="none"/>
        <c:tickLblPos val="nextTo"/>
        <c:crossAx val="101519744"/>
        <c:crosses val="autoZero"/>
        <c:crossBetween val="between"/>
      </c:valAx>
      <c:spPr>
        <a:noFill/>
        <a:ln w="25400">
          <a:noFill/>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9"/>
        </a:gs>
      </a:gsLst>
      <a:lin ang="5400000" scaled="1"/>
    </a:gra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84070796460173E-2"/>
          <c:y val="0.12132352941176471"/>
          <c:w val="0.92256637168141598"/>
          <c:h val="0.67279411764705888"/>
        </c:manualLayout>
      </c:layout>
      <c:barChart>
        <c:barDir val="col"/>
        <c:grouping val="clustered"/>
        <c:varyColors val="0"/>
        <c:ser>
          <c:idx val="1"/>
          <c:order val="0"/>
          <c:tx>
            <c:strRef>
              <c:f>Comparison!$Z$256</c:f>
              <c:strCache>
                <c:ptCount val="1"/>
                <c:pt idx="0">
                  <c:v>Over Budget</c:v>
                </c:pt>
              </c:strCache>
            </c:strRef>
          </c:tx>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AC2E21" mc:Ignorable="a14" a14:legacySpreadsheetColorIndex="45">
                    <a:gamma/>
                    <a:shade val="85882"/>
                    <a:invGamma/>
                  </a:srgbClr>
                </a:gs>
              </a:gsLst>
              <a:lin ang="5400000" scaled="1"/>
            </a:gradFill>
            <a:ln w="25400">
              <a:noFill/>
            </a:ln>
          </c:spPr>
          <c:invertIfNegative val="1"/>
          <c:dLbls>
            <c:numFmt formatCode="\$#,##0;\-\$#,##0;;\ " sourceLinked="0"/>
            <c:spPr>
              <a:noFill/>
              <a:ln w="25400">
                <a:noFill/>
              </a:ln>
            </c:spPr>
            <c:txPr>
              <a:bodyPr/>
              <a:lstStyle/>
              <a:p>
                <a:pPr>
                  <a:defRPr sz="1000" b="1" i="0" u="none" strike="noStrike" baseline="0">
                    <a:solidFill>
                      <a:srgbClr val="3B669B"/>
                    </a:solidFill>
                    <a:latin typeface="Arial"/>
                    <a:ea typeface="Arial"/>
                    <a:cs typeface="Arial"/>
                  </a:defRPr>
                </a:pPr>
                <a:endParaRPr lang="en-US"/>
              </a:p>
            </c:txPr>
            <c:dLblPos val="outEnd"/>
            <c:showLegendKey val="0"/>
            <c:showVal val="1"/>
            <c:showCatName val="0"/>
            <c:showSerName val="0"/>
            <c:showPercent val="0"/>
            <c:showBubbleSize val="0"/>
            <c:showLeaderLines val="0"/>
          </c:dLbls>
          <c:cat>
            <c:strRef>
              <c:f>Comparison!$W$257:$W$269</c:f>
              <c:strCache>
                <c:ptCount val="8"/>
                <c:pt idx="0">
                  <c:v>Trans</c:v>
                </c:pt>
                <c:pt idx="1">
                  <c:v>Home</c:v>
                </c:pt>
                <c:pt idx="2">
                  <c:v>Utili</c:v>
                </c:pt>
                <c:pt idx="3">
                  <c:v>Healt</c:v>
                </c:pt>
                <c:pt idx="4">
                  <c:v>Enter</c:v>
                </c:pt>
                <c:pt idx="5">
                  <c:v>Dinin</c:v>
                </c:pt>
                <c:pt idx="6">
                  <c:v>Kids</c:v>
                </c:pt>
                <c:pt idx="7">
                  <c:v>Misce</c:v>
                </c:pt>
              </c:strCache>
            </c:strRef>
          </c:cat>
          <c:val>
            <c:numRef>
              <c:f>Comparison!$Z$257:$Z$269</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0"/>
          <c:order val="1"/>
          <c:tx>
            <c:strRef>
              <c:f>Comparison!$AA$256</c:f>
              <c:strCache>
                <c:ptCount val="1"/>
                <c:pt idx="0">
                  <c:v>Under Budget</c:v>
                </c:pt>
              </c:strCache>
            </c:strRef>
          </c:tx>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438220" mc:Ignorable="a14" a14:legacySpreadsheetColorIndex="35">
                    <a:gamma/>
                    <a:shade val="86275"/>
                    <a:invGamma/>
                  </a:srgbClr>
                </a:gs>
              </a:gsLst>
              <a:lin ang="5400000" scaled="1"/>
            </a:gradFill>
            <a:ln w="25400">
              <a:noFill/>
            </a:ln>
          </c:spPr>
          <c:invertIfNegative val="0"/>
          <c:dLbls>
            <c:numFmt formatCode="\$#,##0;\-\$#,##0;;\ " sourceLinked="0"/>
            <c:spPr>
              <a:noFill/>
              <a:ln w="25400">
                <a:noFill/>
              </a:ln>
            </c:spPr>
            <c:txPr>
              <a:bodyPr/>
              <a:lstStyle/>
              <a:p>
                <a:pPr>
                  <a:defRPr sz="1000" b="1" i="0" u="none" strike="noStrike" baseline="0">
                    <a:solidFill>
                      <a:srgbClr val="3B669B"/>
                    </a:solidFill>
                    <a:latin typeface="Arial"/>
                    <a:ea typeface="Arial"/>
                    <a:cs typeface="Arial"/>
                  </a:defRPr>
                </a:pPr>
                <a:endParaRPr lang="en-US"/>
              </a:p>
            </c:txPr>
            <c:showLegendKey val="0"/>
            <c:showVal val="1"/>
            <c:showCatName val="0"/>
            <c:showSerName val="0"/>
            <c:showPercent val="0"/>
            <c:showBubbleSize val="0"/>
            <c:showLeaderLines val="0"/>
          </c:dLbls>
          <c:cat>
            <c:strRef>
              <c:f>Comparison!$W$257:$W$269</c:f>
              <c:strCache>
                <c:ptCount val="8"/>
                <c:pt idx="0">
                  <c:v>Trans</c:v>
                </c:pt>
                <c:pt idx="1">
                  <c:v>Home</c:v>
                </c:pt>
                <c:pt idx="2">
                  <c:v>Utili</c:v>
                </c:pt>
                <c:pt idx="3">
                  <c:v>Healt</c:v>
                </c:pt>
                <c:pt idx="4">
                  <c:v>Enter</c:v>
                </c:pt>
                <c:pt idx="5">
                  <c:v>Dinin</c:v>
                </c:pt>
                <c:pt idx="6">
                  <c:v>Kids</c:v>
                </c:pt>
                <c:pt idx="7">
                  <c:v>Misce</c:v>
                </c:pt>
              </c:strCache>
            </c:strRef>
          </c:cat>
          <c:val>
            <c:numRef>
              <c:f>Comparison!$AA$257:$AA$269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1"/>
          <c:showCatName val="0"/>
          <c:showSerName val="0"/>
          <c:showPercent val="0"/>
          <c:showBubbleSize val="0"/>
        </c:dLbls>
        <c:gapWidth val="30"/>
        <c:overlap val="100"/>
        <c:axId val="101849728"/>
        <c:axId val="101859712"/>
      </c:barChart>
      <c:catAx>
        <c:axId val="101849728"/>
        <c:scaling>
          <c:orientation val="minMax"/>
        </c:scaling>
        <c:delete val="0"/>
        <c:axPos val="b"/>
        <c:numFmt formatCode="General" sourceLinked="1"/>
        <c:majorTickMark val="none"/>
        <c:minorTickMark val="none"/>
        <c:tickLblPos val="low"/>
        <c:spPr>
          <a:ln w="3175">
            <a:solidFill>
              <a:srgbClr val="648EB0"/>
            </a:solidFill>
            <a:prstDash val="solid"/>
          </a:ln>
        </c:spPr>
        <c:txPr>
          <a:bodyPr rot="-2700000" vert="horz"/>
          <a:lstStyle/>
          <a:p>
            <a:pPr>
              <a:defRPr sz="1000" b="1" i="0" u="none" strike="noStrike" baseline="0">
                <a:solidFill>
                  <a:srgbClr val="3B669B"/>
                </a:solidFill>
                <a:latin typeface="Arial"/>
                <a:ea typeface="Arial"/>
                <a:cs typeface="Arial"/>
              </a:defRPr>
            </a:pPr>
            <a:endParaRPr lang="en-US"/>
          </a:p>
        </c:txPr>
        <c:crossAx val="101859712"/>
        <c:crosses val="autoZero"/>
        <c:auto val="1"/>
        <c:lblAlgn val="ctr"/>
        <c:lblOffset val="100"/>
        <c:tickLblSkip val="1"/>
        <c:tickMarkSkip val="1"/>
        <c:noMultiLvlLbl val="0"/>
      </c:catAx>
      <c:valAx>
        <c:axId val="101859712"/>
        <c:scaling>
          <c:orientation val="minMax"/>
        </c:scaling>
        <c:delete val="0"/>
        <c:axPos val="l"/>
        <c:majorGridlines>
          <c:spPr>
            <a:ln w="3175">
              <a:solidFill>
                <a:srgbClr val="FFFFFF"/>
              </a:solidFill>
              <a:prstDash val="solid"/>
            </a:ln>
          </c:spPr>
        </c:majorGridlines>
        <c:numFmt formatCode="&quot;$&quot;#,##0" sourceLinked="1"/>
        <c:majorTickMark val="out"/>
        <c:minorTickMark val="none"/>
        <c:tickLblPos val="nextTo"/>
        <c:spPr>
          <a:ln w="9525">
            <a:noFill/>
          </a:ln>
        </c:spPr>
        <c:txPr>
          <a:bodyPr rot="0" vert="horz"/>
          <a:lstStyle/>
          <a:p>
            <a:pPr>
              <a:defRPr sz="900" b="1" i="0" u="none" strike="noStrike" baseline="0">
                <a:solidFill>
                  <a:srgbClr val="3B669B"/>
                </a:solidFill>
                <a:latin typeface="Arial"/>
                <a:ea typeface="Arial"/>
                <a:cs typeface="Arial"/>
              </a:defRPr>
            </a:pPr>
            <a:endParaRPr lang="en-US"/>
          </a:p>
        </c:txPr>
        <c:crossAx val="101849728"/>
        <c:crosses val="autoZero"/>
        <c:crossBetween val="between"/>
      </c:valAx>
      <c:spPr>
        <a:noFill/>
        <a:ln w="3175">
          <a:solidFill>
            <a:srgbClr val="FFFFFF"/>
          </a:solidFill>
          <a:prstDash val="solid"/>
        </a:ln>
      </c:spPr>
    </c:plotArea>
    <c:legend>
      <c:legendPos val="r"/>
      <c:layout>
        <c:manualLayout>
          <c:xMode val="edge"/>
          <c:yMode val="edge"/>
          <c:x val="0.25442477876106195"/>
          <c:y val="2.9411764705882353E-2"/>
          <c:w val="0.44911504424778759"/>
          <c:h val="8.0882352941176475E-2"/>
        </c:manualLayout>
      </c:layout>
      <c:overlay val="0"/>
      <c:spPr>
        <a:noFill/>
        <a:ln w="25400">
          <a:noFill/>
        </a:ln>
      </c:spPr>
      <c:txPr>
        <a:bodyPr/>
        <a:lstStyle/>
        <a:p>
          <a:pPr>
            <a:defRPr sz="920" b="1" i="0" u="none" strike="noStrike" baseline="0">
              <a:solidFill>
                <a:srgbClr val="3B669B"/>
              </a:solidFill>
              <a:latin typeface="Arial"/>
              <a:ea typeface="Arial"/>
              <a:cs typeface="Arial"/>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900" b="0" i="0" u="none" strike="noStrike" baseline="0">
          <a:solidFill>
            <a:srgbClr val="3B669B"/>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Style="combo" dx="16" fmlaLink="$S$260" fmlaRange="$S$257:$S$259" noThreeD="1" val="0"/>
</file>

<file path=xl/ctrlProps/ctrlProp2.xml><?xml version="1.0" encoding="utf-8"?>
<formControlPr xmlns="http://schemas.microsoft.com/office/spreadsheetml/2009/9/main" objectType="Drop" dropLines="2" dropStyle="combo" dx="16" fmlaLink="$S$3" fmlaRange="$S$1:$S$2" noThreeD="1" sel="2" val="0"/>
</file>

<file path=xl/ctrlProps/ctrlProp3.xml><?xml version="1.0" encoding="utf-8"?>
<formControlPr xmlns="http://schemas.microsoft.com/office/spreadsheetml/2009/9/main" objectType="Drop" dropLines="12" dropStyle="combo" dx="16" fmlaLink="$AC$256" fmlaRange="$AC$261:$AC$272" val="0"/>
</file>

<file path=xl/ctrlProps/ctrlProp4.xml><?xml version="1.0" encoding="utf-8"?>
<formControlPr xmlns="http://schemas.microsoft.com/office/spreadsheetml/2009/9/main" objectType="Drop" dropLines="16" dropStyle="combo" dx="16" fmlaLink="$AB$256" fmlaRange="$AB$257:$AB$272" noThreeD="1" val="0"/>
</file>

<file path=xl/ctrlProps/ctrlProp5.xml><?xml version="1.0" encoding="utf-8"?>
<formControlPr xmlns="http://schemas.microsoft.com/office/spreadsheetml/2009/9/main" objectType="Drop" dropLines="2" dropStyle="combo" dx="16" fmlaLink="Quick_Budget!$S$3" fmlaRange="$AA$1:$AA$2" noThreeD="1" sel="2" val="0"/>
</file>

<file path=xl/ctrlProps/ctrlProp6.xml><?xml version="1.0" encoding="utf-8"?>
<formControlPr xmlns="http://schemas.microsoft.com/office/spreadsheetml/2009/9/main" objectType="Drop" dropLines="15" dropStyle="combo" dx="16" fmlaLink="$AB$254" fmlaRange="$AB$256:$AB$270" noThreeD="1" sel="4" val="0"/>
</file>

<file path=xl/ctrlProps/ctrlProp7.xml><?xml version="1.0" encoding="utf-8"?>
<formControlPr xmlns="http://schemas.microsoft.com/office/spreadsheetml/2009/9/main" objectType="Drop" dropLines="17" dropStyle="combo" dx="16" fmlaLink="$S$255" fmlaRange="$S$256:$S$272" noThreeD="1" sel="6" val="0"/>
</file>

<file path=xl/ctrlProps/ctrlProp8.xml><?xml version="1.0" encoding="utf-8"?>
<formControlPr xmlns="http://schemas.microsoft.com/office/spreadsheetml/2009/9/main" objectType="Drop" dropLines="17" dropStyle="combo" dx="16" fmlaLink="Comparison!$S$255" fmlaRange="$T$2:$T$18" noThreeD="1" sel="6" val="0"/>
</file>

<file path=xl/ctrlProps/ctrlProp9.xml><?xml version="1.0" encoding="utf-8"?>
<formControlPr xmlns="http://schemas.microsoft.com/office/spreadsheetml/2009/9/main" objectType="Drop" dropLines="17" dropStyle="combo" dx="16" fmlaLink="Spending_Analyzer!$Y$6" fmlaRange="BVT_MONTHLY" noThreeD="1" sel="2" val="0"/>
</file>

<file path=xl/drawings/_rels/drawing1.xml.rels><?xml version="1.0" encoding="UTF-8" standalone="yes"?>
<Relationships xmlns="http://schemas.openxmlformats.org/package/2006/relationships"><Relationship Id="rId8" Type="http://schemas.openxmlformats.org/officeDocument/2006/relationships/hyperlink" Target="#Spending_Analyzer!A1"/><Relationship Id="rId13" Type="http://schemas.openxmlformats.org/officeDocument/2006/relationships/image" Target="../media/image5.png"/><Relationship Id="rId18" Type="http://schemas.openxmlformats.org/officeDocument/2006/relationships/hyperlink" Target="http://www.simpleplanning.net/Financial%20Calculators/401kCalculator.html?utm_source=Simpleplanning.net&amp;utm_medium=paidplanner&amp;utm_campaign=Budget+Planner+paidplanner" TargetMode="External"/><Relationship Id="rId26" Type="http://schemas.openxmlformats.org/officeDocument/2006/relationships/hyperlink" Target="http://www.simpleplanning.net/Financial%20Calculators/NetWorthCalculator.html?utm_source=Simpleplanning.net&amp;utm_medium=paidplanner&amp;utm_campaign=Budget+Planner+paidplanner" TargetMode="External"/><Relationship Id="rId3" Type="http://schemas.openxmlformats.org/officeDocument/2006/relationships/hyperlink" Target="#Comparison!A1"/><Relationship Id="rId21" Type="http://schemas.openxmlformats.org/officeDocument/2006/relationships/image" Target="../media/image9.png"/><Relationship Id="rId7" Type="http://schemas.openxmlformats.org/officeDocument/2006/relationships/image" Target="../media/image2.png"/><Relationship Id="rId12" Type="http://schemas.openxmlformats.org/officeDocument/2006/relationships/image" Target="../media/image4.png"/><Relationship Id="rId17" Type="http://schemas.openxmlformats.org/officeDocument/2006/relationships/image" Target="../media/image7.png"/><Relationship Id="rId25" Type="http://schemas.openxmlformats.org/officeDocument/2006/relationships/image" Target="../media/image11.png"/><Relationship Id="rId2" Type="http://schemas.openxmlformats.org/officeDocument/2006/relationships/hyperlink" Target="#Tracking!A1"/><Relationship Id="rId16" Type="http://schemas.openxmlformats.org/officeDocument/2006/relationships/hyperlink" Target="http://www.simpleplanning.net/Financial%20Calculators/TaxCalculator.html?utm_source=Simpleplanning.net&amp;utm_medium=paidplanner&amp;utm_campaign=Budget+Planner+paidplanner" TargetMode="External"/><Relationship Id="rId20" Type="http://schemas.openxmlformats.org/officeDocument/2006/relationships/hyperlink" Target="http://www.simpleplanning.net/Financial%20Calculators/CalendarPlanner.html?utm_source=Simpleplanning.net&amp;utm_medium=paidplanner&amp;utm_campaign=Budget+Planner+paidplanner" TargetMode="External"/><Relationship Id="rId1" Type="http://schemas.openxmlformats.org/officeDocument/2006/relationships/hyperlink" Target="#Quick_Budget!A1"/><Relationship Id="rId6" Type="http://schemas.openxmlformats.org/officeDocument/2006/relationships/image" Target="../media/image1.png"/><Relationship Id="rId11" Type="http://schemas.openxmlformats.org/officeDocument/2006/relationships/hyperlink" Target="http://www.simpleplanning.net/Upgrade.html?utm_source=Simpleplanning.net&amp;utm_medium=paidplanner&amp;utm_campaign=Budget+Planner+paidplanner" TargetMode="External"/><Relationship Id="rId24" Type="http://schemas.openxmlformats.org/officeDocument/2006/relationships/hyperlink" Target="http://www.simpleplanning.net/Financial%20Calculators/Mortgage%20Calculator.html?utm_source=Simpleplanning.net&amp;utm_medium=paidplanner&amp;utm_campaign=Budget+Planner+paidplanner" TargetMode="External"/><Relationship Id="rId5" Type="http://schemas.openxmlformats.org/officeDocument/2006/relationships/hyperlink" Target="http://www.simpleplanning.net/" TargetMode="External"/><Relationship Id="rId15" Type="http://schemas.openxmlformats.org/officeDocument/2006/relationships/image" Target="../media/image6.png"/><Relationship Id="rId23" Type="http://schemas.openxmlformats.org/officeDocument/2006/relationships/image" Target="../media/image10.png"/><Relationship Id="rId28" Type="http://schemas.openxmlformats.org/officeDocument/2006/relationships/hyperlink" Target="#Home!Q102"/><Relationship Id="rId10" Type="http://schemas.openxmlformats.org/officeDocument/2006/relationships/image" Target="../media/image3.png"/><Relationship Id="rId19" Type="http://schemas.openxmlformats.org/officeDocument/2006/relationships/image" Target="../media/image8.png"/><Relationship Id="rId4" Type="http://schemas.openxmlformats.org/officeDocument/2006/relationships/hyperlink" Target="#Budget_By_Month!A1"/><Relationship Id="rId9" Type="http://schemas.openxmlformats.org/officeDocument/2006/relationships/hyperlink" Target="#Help!A1"/><Relationship Id="rId14" Type="http://schemas.openxmlformats.org/officeDocument/2006/relationships/hyperlink" Target="http://www.simpleplanning.net/Financial%20Calculators/Retirement%20Calculator.html?utm_source=Simpleplanning.net&amp;utm_medium=paidplanner&amp;utm_campaign=Budget+Planner+paidplanner" TargetMode="External"/><Relationship Id="rId22" Type="http://schemas.openxmlformats.org/officeDocument/2006/relationships/hyperlink" Target="http://www.simpleplanning.net/Financial%20Calculators/Investment%20Calculator.html?utm_source=Simpleplanning.net&amp;utm_medium=paidplanner&amp;utm_campaign=Budget+Planner+paidplanner" TargetMode="External"/><Relationship Id="rId27" Type="http://schemas.openxmlformats.org/officeDocument/2006/relationships/image" Target="../media/image12.png"/></Relationships>
</file>

<file path=xl/drawings/_rels/drawing2.xml.rels><?xml version="1.0" encoding="UTF-8" standalone="yes"?>
<Relationships xmlns="http://schemas.openxmlformats.org/package/2006/relationships"><Relationship Id="rId8" Type="http://schemas.openxmlformats.org/officeDocument/2006/relationships/hyperlink" Target="#Budget_By_Month!A1"/><Relationship Id="rId3" Type="http://schemas.openxmlformats.org/officeDocument/2006/relationships/image" Target="../media/image13.png"/><Relationship Id="rId7" Type="http://schemas.openxmlformats.org/officeDocument/2006/relationships/hyperlink" Target="#Help!A1"/><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hyperlink" Target="#Comparison!A1"/><Relationship Id="rId11" Type="http://schemas.openxmlformats.org/officeDocument/2006/relationships/hyperlink" Target="#QBADDROWS"/><Relationship Id="rId5" Type="http://schemas.openxmlformats.org/officeDocument/2006/relationships/hyperlink" Target="#Home!A1"/><Relationship Id="rId10" Type="http://schemas.openxmlformats.org/officeDocument/2006/relationships/hyperlink" Target="#Spending_Analyzer!A1"/><Relationship Id="rId4" Type="http://schemas.openxmlformats.org/officeDocument/2006/relationships/chart" Target="../charts/chart2.xml"/><Relationship Id="rId9" Type="http://schemas.openxmlformats.org/officeDocument/2006/relationships/hyperlink" Target="#Tracking!A1"/></Relationships>
</file>

<file path=xl/drawings/_rels/drawing3.xml.rels><?xml version="1.0" encoding="UTF-8" standalone="yes"?>
<Relationships xmlns="http://schemas.openxmlformats.org/package/2006/relationships"><Relationship Id="rId8" Type="http://schemas.openxmlformats.org/officeDocument/2006/relationships/hyperlink" Target="#Comparison!A1"/><Relationship Id="rId13" Type="http://schemas.openxmlformats.org/officeDocument/2006/relationships/hyperlink" Target="#BBMADDROWS"/><Relationship Id="rId3" Type="http://schemas.openxmlformats.org/officeDocument/2006/relationships/image" Target="../media/image14.png"/><Relationship Id="rId7" Type="http://schemas.openxmlformats.org/officeDocument/2006/relationships/hyperlink" Target="#Home!A1"/><Relationship Id="rId12" Type="http://schemas.openxmlformats.org/officeDocument/2006/relationships/hyperlink" Target="#Quick_Budget!A1"/><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11" Type="http://schemas.openxmlformats.org/officeDocument/2006/relationships/hyperlink" Target="#Spending_Analyzer!A1"/><Relationship Id="rId5" Type="http://schemas.openxmlformats.org/officeDocument/2006/relationships/chart" Target="../charts/chart5.xml"/><Relationship Id="rId10" Type="http://schemas.openxmlformats.org/officeDocument/2006/relationships/hyperlink" Target="#Tracking!A1"/><Relationship Id="rId4" Type="http://schemas.openxmlformats.org/officeDocument/2006/relationships/image" Target="../media/image15.png"/><Relationship Id="rId9" Type="http://schemas.openxmlformats.org/officeDocument/2006/relationships/hyperlink" Target="#Help!A1"/></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hyperlink" Target="#Home!A1"/><Relationship Id="rId7" Type="http://schemas.openxmlformats.org/officeDocument/2006/relationships/image" Target="../media/image15.png"/><Relationship Id="rId12" Type="http://schemas.openxmlformats.org/officeDocument/2006/relationships/hyperlink" Target="#TADDROWS"/><Relationship Id="rId2" Type="http://schemas.openxmlformats.org/officeDocument/2006/relationships/image" Target="../media/image2.png"/><Relationship Id="rId1" Type="http://schemas.openxmlformats.org/officeDocument/2006/relationships/chart" Target="../charts/chart6.xml"/><Relationship Id="rId6" Type="http://schemas.openxmlformats.org/officeDocument/2006/relationships/hyperlink" Target="#Help!A1"/><Relationship Id="rId11" Type="http://schemas.openxmlformats.org/officeDocument/2006/relationships/hyperlink" Target="#Spending_Analyzer!A1"/><Relationship Id="rId5" Type="http://schemas.openxmlformats.org/officeDocument/2006/relationships/hyperlink" Target="#Comparison!A1"/><Relationship Id="rId10" Type="http://schemas.openxmlformats.org/officeDocument/2006/relationships/chart" Target="../charts/chart7.xml"/><Relationship Id="rId4" Type="http://schemas.openxmlformats.org/officeDocument/2006/relationships/hyperlink" Target="#Quick_Budget!A1"/><Relationship Id="rId9" Type="http://schemas.openxmlformats.org/officeDocument/2006/relationships/hyperlink" Target="#Budget_By_Month!A1"/></Relationships>
</file>

<file path=xl/drawings/_rels/drawing5.xml.rels><?xml version="1.0" encoding="UTF-8" standalone="yes"?>
<Relationships xmlns="http://schemas.openxmlformats.org/package/2006/relationships"><Relationship Id="rId8" Type="http://schemas.openxmlformats.org/officeDocument/2006/relationships/hyperlink" Target="#Tracking!A1"/><Relationship Id="rId3" Type="http://schemas.openxmlformats.org/officeDocument/2006/relationships/image" Target="../media/image2.png"/><Relationship Id="rId7" Type="http://schemas.openxmlformats.org/officeDocument/2006/relationships/hyperlink" Target="#Budget_By_Month!A1"/><Relationship Id="rId12" Type="http://schemas.openxmlformats.org/officeDocument/2006/relationships/hyperlink" Target="#CADDROWS"/><Relationship Id="rId2" Type="http://schemas.openxmlformats.org/officeDocument/2006/relationships/image" Target="../media/image16.png"/><Relationship Id="rId1" Type="http://schemas.openxmlformats.org/officeDocument/2006/relationships/chart" Target="../charts/chart8.xml"/><Relationship Id="rId6" Type="http://schemas.openxmlformats.org/officeDocument/2006/relationships/hyperlink" Target="#Help!A1"/><Relationship Id="rId11" Type="http://schemas.openxmlformats.org/officeDocument/2006/relationships/hyperlink" Target="#Spending_Analyzer!A1"/><Relationship Id="rId5" Type="http://schemas.openxmlformats.org/officeDocument/2006/relationships/hyperlink" Target="#Quick_Budget!A1"/><Relationship Id="rId10" Type="http://schemas.openxmlformats.org/officeDocument/2006/relationships/chart" Target="../charts/chart9.xml"/><Relationship Id="rId4" Type="http://schemas.openxmlformats.org/officeDocument/2006/relationships/hyperlink" Target="#Home!A1"/><Relationship Id="rId9" Type="http://schemas.openxmlformats.org/officeDocument/2006/relationships/image" Target="../media/image17.png"/></Relationships>
</file>

<file path=xl/drawings/_rels/drawing6.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hyperlink" Target="#Spending_Analyzer!A1"/><Relationship Id="rId3" Type="http://schemas.openxmlformats.org/officeDocument/2006/relationships/hyperlink" Target="#Budget_By_Month!A1"/><Relationship Id="rId7" Type="http://schemas.openxmlformats.org/officeDocument/2006/relationships/hyperlink" Target="#Quick_Budget!A1"/><Relationship Id="rId12" Type="http://schemas.openxmlformats.org/officeDocument/2006/relationships/image" Target="../media/image19.png"/><Relationship Id="rId2" Type="http://schemas.openxmlformats.org/officeDocument/2006/relationships/image" Target="../media/image2.png"/><Relationship Id="rId1" Type="http://schemas.openxmlformats.org/officeDocument/2006/relationships/chart" Target="../charts/chart10.xml"/><Relationship Id="rId6" Type="http://schemas.openxmlformats.org/officeDocument/2006/relationships/hyperlink" Target="#Help!A1"/><Relationship Id="rId11" Type="http://schemas.openxmlformats.org/officeDocument/2006/relationships/image" Target="../media/image18.png"/><Relationship Id="rId5" Type="http://schemas.openxmlformats.org/officeDocument/2006/relationships/hyperlink" Target="#Comparison!A1"/><Relationship Id="rId15" Type="http://schemas.openxmlformats.org/officeDocument/2006/relationships/image" Target="../media/image20.png"/><Relationship Id="rId10" Type="http://schemas.openxmlformats.org/officeDocument/2006/relationships/chart" Target="../charts/chart13.xml"/><Relationship Id="rId4" Type="http://schemas.openxmlformats.org/officeDocument/2006/relationships/hyperlink" Target="#Tracking!A1"/><Relationship Id="rId9" Type="http://schemas.openxmlformats.org/officeDocument/2006/relationships/chart" Target="../charts/chart12.xml"/><Relationship Id="rId14" Type="http://schemas.openxmlformats.org/officeDocument/2006/relationships/hyperlink" Target="#Home!A1"/></Relationships>
</file>

<file path=xl/drawings/_rels/drawing7.xml.rels><?xml version="1.0" encoding="UTF-8" standalone="yes"?>
<Relationships xmlns="http://schemas.openxmlformats.org/package/2006/relationships"><Relationship Id="rId3" Type="http://schemas.openxmlformats.org/officeDocument/2006/relationships/hyperlink" Target="#Quick_Budget!A1"/><Relationship Id="rId7" Type="http://schemas.openxmlformats.org/officeDocument/2006/relationships/hyperlink" Target="#Comparison!A1"/><Relationship Id="rId2" Type="http://schemas.openxmlformats.org/officeDocument/2006/relationships/hyperlink" Target="#Home!A1"/><Relationship Id="rId1" Type="http://schemas.openxmlformats.org/officeDocument/2006/relationships/image" Target="../media/image2.png"/><Relationship Id="rId6" Type="http://schemas.openxmlformats.org/officeDocument/2006/relationships/hyperlink" Target="#Tracking!A1"/><Relationship Id="rId5" Type="http://schemas.openxmlformats.org/officeDocument/2006/relationships/hyperlink" Target="#Budget_By_Month!A1"/><Relationship Id="rId4" Type="http://schemas.openxmlformats.org/officeDocument/2006/relationships/hyperlink" Target="#Help!A1"/></Relationships>
</file>

<file path=xl/drawings/_rels/drawing8.xml.rels><?xml version="1.0" encoding="UTF-8" standalone="yes"?>
<Relationships xmlns="http://schemas.openxmlformats.org/package/2006/relationships"><Relationship Id="rId8" Type="http://schemas.openxmlformats.org/officeDocument/2006/relationships/hyperlink" Target="#Spending_Analyzer!A1"/><Relationship Id="rId3" Type="http://schemas.openxmlformats.org/officeDocument/2006/relationships/hyperlink" Target="#Quick_Budget!A1"/><Relationship Id="rId7" Type="http://schemas.openxmlformats.org/officeDocument/2006/relationships/image" Target="../media/image21.png"/><Relationship Id="rId2" Type="http://schemas.openxmlformats.org/officeDocument/2006/relationships/hyperlink" Target="#Home!A1"/><Relationship Id="rId1" Type="http://schemas.openxmlformats.org/officeDocument/2006/relationships/image" Target="../media/image2.png"/><Relationship Id="rId6" Type="http://schemas.openxmlformats.org/officeDocument/2006/relationships/hyperlink" Target="#Comparison!A1"/><Relationship Id="rId5" Type="http://schemas.openxmlformats.org/officeDocument/2006/relationships/hyperlink" Target="#Tracking!A1"/><Relationship Id="rId4" Type="http://schemas.openxmlformats.org/officeDocument/2006/relationships/hyperlink" Target="#Budget_By_Month!A1"/><Relationship Id="rId9"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6</xdr:col>
      <xdr:colOff>552450</xdr:colOff>
      <xdr:row>41</xdr:row>
      <xdr:rowOff>0</xdr:rowOff>
    </xdr:from>
    <xdr:to>
      <xdr:col>7</xdr:col>
      <xdr:colOff>209550</xdr:colOff>
      <xdr:row>42</xdr:row>
      <xdr:rowOff>57149</xdr:rowOff>
    </xdr:to>
    <xdr:sp macro="" textlink="">
      <xdr:nvSpPr>
        <xdr:cNvPr id="54274" name="AutoShape 2"/>
        <xdr:cNvSpPr>
          <a:spLocks noChangeArrowheads="1"/>
        </xdr:cNvSpPr>
      </xdr:nvSpPr>
      <xdr:spPr bwMode="auto">
        <a:xfrm>
          <a:off x="2638425" y="4867275"/>
          <a:ext cx="266700" cy="219075"/>
        </a:xfrm>
        <a:prstGeom prst="rightArrow">
          <a:avLst>
            <a:gd name="adj1" fmla="val 50000"/>
            <a:gd name="adj2" fmla="val 30435"/>
          </a:avLst>
        </a:prstGeom>
        <a:solidFill>
          <a:srgbClr xmlns:mc="http://schemas.openxmlformats.org/markup-compatibility/2006" xmlns:a14="http://schemas.microsoft.com/office/drawing/2010/main" val="CCCCFF" mc:Ignorable="a14" a14:legacySpreadsheetColorIndex="31"/>
        </a:solidFill>
        <a:ln w="9525">
          <a:solidFill>
            <a:srgbClr xmlns:mc="http://schemas.openxmlformats.org/markup-compatibility/2006" xmlns:a14="http://schemas.microsoft.com/office/drawing/2010/main" val="385888" mc:Ignorable="a14" a14:legacySpreadsheetColorIndex="12"/>
          </a:solidFill>
          <a:miter lim="800000"/>
          <a:headEnd/>
          <a:tailEnd/>
        </a:ln>
      </xdr:spPr>
    </xdr:sp>
    <xdr:clientData/>
  </xdr:twoCellAnchor>
  <xdr:twoCellAnchor editAs="oneCell">
    <xdr:from>
      <xdr:col>10</xdr:col>
      <xdr:colOff>600075</xdr:colOff>
      <xdr:row>41</xdr:row>
      <xdr:rowOff>0</xdr:rowOff>
    </xdr:from>
    <xdr:to>
      <xdr:col>11</xdr:col>
      <xdr:colOff>257175</xdr:colOff>
      <xdr:row>42</xdr:row>
      <xdr:rowOff>57149</xdr:rowOff>
    </xdr:to>
    <xdr:sp macro="" textlink="">
      <xdr:nvSpPr>
        <xdr:cNvPr id="54275" name="AutoShape 3"/>
        <xdr:cNvSpPr>
          <a:spLocks noChangeArrowheads="1"/>
        </xdr:cNvSpPr>
      </xdr:nvSpPr>
      <xdr:spPr bwMode="auto">
        <a:xfrm>
          <a:off x="5229225" y="4867275"/>
          <a:ext cx="266700" cy="219075"/>
        </a:xfrm>
        <a:prstGeom prst="rightArrow">
          <a:avLst>
            <a:gd name="adj1" fmla="val 50000"/>
            <a:gd name="adj2" fmla="val 30435"/>
          </a:avLst>
        </a:prstGeom>
        <a:solidFill>
          <a:srgbClr xmlns:mc="http://schemas.openxmlformats.org/markup-compatibility/2006" xmlns:a14="http://schemas.microsoft.com/office/drawing/2010/main" val="CCCCFF" mc:Ignorable="a14" a14:legacySpreadsheetColorIndex="31"/>
        </a:solidFill>
        <a:ln w="9525">
          <a:solidFill>
            <a:srgbClr xmlns:mc="http://schemas.openxmlformats.org/markup-compatibility/2006" xmlns:a14="http://schemas.microsoft.com/office/drawing/2010/main" val="385888" mc:Ignorable="a14" a14:legacySpreadsheetColorIndex="12"/>
          </a:solidFill>
          <a:miter lim="800000"/>
          <a:headEnd/>
          <a:tailEnd/>
        </a:ln>
      </xdr:spPr>
    </xdr:sp>
    <xdr:clientData/>
  </xdr:twoCellAnchor>
  <xdr:twoCellAnchor editAs="oneCell">
    <xdr:from>
      <xdr:col>2</xdr:col>
      <xdr:colOff>190500</xdr:colOff>
      <xdr:row>48</xdr:row>
      <xdr:rowOff>28575</xdr:rowOff>
    </xdr:from>
    <xdr:to>
      <xdr:col>6</xdr:col>
      <xdr:colOff>409575</xdr:colOff>
      <xdr:row>51</xdr:row>
      <xdr:rowOff>57150</xdr:rowOff>
    </xdr:to>
    <xdr:sp macro="" textlink="">
      <xdr:nvSpPr>
        <xdr:cNvPr id="54276" name="Text Box 4"/>
        <xdr:cNvSpPr txBox="1">
          <a:spLocks noChangeArrowheads="1"/>
        </xdr:cNvSpPr>
      </xdr:nvSpPr>
      <xdr:spPr bwMode="auto">
        <a:xfrm>
          <a:off x="390525" y="5705475"/>
          <a:ext cx="2105025"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Use the Quick Budget sheet (for simple budgets) </a:t>
          </a:r>
          <a:r>
            <a:rPr lang="en-US" sz="1000" b="1" i="1" u="none" strike="noStrike" baseline="0">
              <a:solidFill>
                <a:srgbClr val="EB0000"/>
              </a:solidFill>
              <a:latin typeface="Arial"/>
              <a:cs typeface="Arial"/>
            </a:rPr>
            <a:t>or</a:t>
          </a:r>
          <a:r>
            <a:rPr lang="en-US" sz="1000" b="0" i="0" u="none" strike="noStrike" baseline="0">
              <a:solidFill>
                <a:srgbClr val="000000"/>
              </a:solidFill>
              <a:latin typeface="Arial"/>
              <a:cs typeface="Arial"/>
            </a:rPr>
            <a:t> the </a:t>
          </a:r>
        </a:p>
      </xdr:txBody>
    </xdr:sp>
    <xdr:clientData/>
  </xdr:twoCellAnchor>
  <xdr:twoCellAnchor editAs="oneCell">
    <xdr:from>
      <xdr:col>7</xdr:col>
      <xdr:colOff>400050</xdr:colOff>
      <xdr:row>48</xdr:row>
      <xdr:rowOff>66675</xdr:rowOff>
    </xdr:from>
    <xdr:to>
      <xdr:col>10</xdr:col>
      <xdr:colOff>419100</xdr:colOff>
      <xdr:row>50</xdr:row>
      <xdr:rowOff>76199</xdr:rowOff>
    </xdr:to>
    <xdr:sp macro="" textlink="">
      <xdr:nvSpPr>
        <xdr:cNvPr id="54277" name="Text Box 5"/>
        <xdr:cNvSpPr txBox="1">
          <a:spLocks noChangeArrowheads="1"/>
        </xdr:cNvSpPr>
      </xdr:nvSpPr>
      <xdr:spPr bwMode="auto">
        <a:xfrm>
          <a:off x="3095625" y="5743575"/>
          <a:ext cx="1952625" cy="333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Track your actual income and spending on this sheet or </a:t>
          </a:r>
        </a:p>
      </xdr:txBody>
    </xdr:sp>
    <xdr:clientData/>
  </xdr:twoCellAnchor>
  <xdr:twoCellAnchor editAs="oneCell">
    <xdr:from>
      <xdr:col>11</xdr:col>
      <xdr:colOff>314325</xdr:colOff>
      <xdr:row>48</xdr:row>
      <xdr:rowOff>38100</xdr:rowOff>
    </xdr:from>
    <xdr:to>
      <xdr:col>14</xdr:col>
      <xdr:colOff>1009650</xdr:colOff>
      <xdr:row>50</xdr:row>
      <xdr:rowOff>66674</xdr:rowOff>
    </xdr:to>
    <xdr:sp macro="" textlink="">
      <xdr:nvSpPr>
        <xdr:cNvPr id="54278" name="Text Box 6"/>
        <xdr:cNvSpPr txBox="1">
          <a:spLocks noChangeArrowheads="1"/>
        </xdr:cNvSpPr>
      </xdr:nvSpPr>
      <xdr:spPr bwMode="auto">
        <a:xfrm>
          <a:off x="5553075" y="5715000"/>
          <a:ext cx="2295525" cy="3524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Compare your budgeted income and spending to your actuals.  </a:t>
          </a:r>
        </a:p>
      </xdr:txBody>
    </xdr:sp>
    <xdr:clientData/>
  </xdr:twoCellAnchor>
  <xdr:twoCellAnchor editAs="oneCell">
    <xdr:from>
      <xdr:col>2</xdr:col>
      <xdr:colOff>219075</xdr:colOff>
      <xdr:row>44</xdr:row>
      <xdr:rowOff>152400</xdr:rowOff>
    </xdr:from>
    <xdr:to>
      <xdr:col>6</xdr:col>
      <xdr:colOff>447675</xdr:colOff>
      <xdr:row>48</xdr:row>
      <xdr:rowOff>47625</xdr:rowOff>
    </xdr:to>
    <xdr:sp macro="" textlink="">
      <xdr:nvSpPr>
        <xdr:cNvPr id="54279" name="Text Box 7">
          <a:hlinkClick xmlns:r="http://schemas.openxmlformats.org/officeDocument/2006/relationships" r:id="rId1" tooltip="Build a Quick Budget"/>
        </xdr:cNvPr>
        <xdr:cNvSpPr txBox="1">
          <a:spLocks noChangeArrowheads="1"/>
        </xdr:cNvSpPr>
      </xdr:nvSpPr>
      <xdr:spPr bwMode="auto">
        <a:xfrm>
          <a:off x="419100" y="5505450"/>
          <a:ext cx="2114550" cy="219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n-US" sz="1100" b="1" i="0" u="sng" strike="noStrike" baseline="0">
              <a:solidFill>
                <a:srgbClr val="385888"/>
              </a:solidFill>
              <a:latin typeface="Arial"/>
              <a:cs typeface="Arial"/>
            </a:rPr>
            <a:t>#1 - Build a Budget</a:t>
          </a:r>
        </a:p>
      </xdr:txBody>
    </xdr:sp>
    <xdr:clientData/>
  </xdr:twoCellAnchor>
  <xdr:twoCellAnchor editAs="oneCell">
    <xdr:from>
      <xdr:col>7</xdr:col>
      <xdr:colOff>342900</xdr:colOff>
      <xdr:row>44</xdr:row>
      <xdr:rowOff>142875</xdr:rowOff>
    </xdr:from>
    <xdr:to>
      <xdr:col>10</xdr:col>
      <xdr:colOff>466725</xdr:colOff>
      <xdr:row>48</xdr:row>
      <xdr:rowOff>38100</xdr:rowOff>
    </xdr:to>
    <xdr:sp macro="" textlink="">
      <xdr:nvSpPr>
        <xdr:cNvPr id="54280" name="Text Box 8">
          <a:hlinkClick xmlns:r="http://schemas.openxmlformats.org/officeDocument/2006/relationships" r:id="rId2" tooltip="Track your actual income &amp; spending"/>
        </xdr:cNvPr>
        <xdr:cNvSpPr txBox="1">
          <a:spLocks noChangeArrowheads="1"/>
        </xdr:cNvSpPr>
      </xdr:nvSpPr>
      <xdr:spPr bwMode="auto">
        <a:xfrm>
          <a:off x="3038475" y="5495925"/>
          <a:ext cx="2057400" cy="219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n-US" sz="1100" b="1" i="0" u="sng" strike="noStrike" baseline="0">
              <a:solidFill>
                <a:srgbClr val="385888"/>
              </a:solidFill>
              <a:latin typeface="Arial"/>
              <a:cs typeface="Arial"/>
            </a:rPr>
            <a:t>#2 - Track Income/Spending</a:t>
          </a:r>
        </a:p>
      </xdr:txBody>
    </xdr:sp>
    <xdr:clientData/>
  </xdr:twoCellAnchor>
  <xdr:twoCellAnchor editAs="oneCell">
    <xdr:from>
      <xdr:col>11</xdr:col>
      <xdr:colOff>342900</xdr:colOff>
      <xdr:row>44</xdr:row>
      <xdr:rowOff>142875</xdr:rowOff>
    </xdr:from>
    <xdr:to>
      <xdr:col>14</xdr:col>
      <xdr:colOff>1000125</xdr:colOff>
      <xdr:row>48</xdr:row>
      <xdr:rowOff>28575</xdr:rowOff>
    </xdr:to>
    <xdr:sp macro="" textlink="">
      <xdr:nvSpPr>
        <xdr:cNvPr id="54281" name="Text Box 9">
          <a:hlinkClick xmlns:r="http://schemas.openxmlformats.org/officeDocument/2006/relationships" r:id="rId3" tooltip="Compare your Budget vs Actual spending"/>
        </xdr:cNvPr>
        <xdr:cNvSpPr txBox="1">
          <a:spLocks noChangeArrowheads="1"/>
        </xdr:cNvSpPr>
      </xdr:nvSpPr>
      <xdr:spPr bwMode="auto">
        <a:xfrm>
          <a:off x="5581650" y="5495925"/>
          <a:ext cx="2257425" cy="209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n-US" sz="1100" b="1" i="0" u="sng" strike="noStrike" baseline="0">
              <a:solidFill>
                <a:srgbClr val="385888"/>
              </a:solidFill>
              <a:latin typeface="Arial"/>
              <a:cs typeface="Arial"/>
            </a:rPr>
            <a:t>#3 - Compare Budget to Actuals</a:t>
          </a:r>
        </a:p>
      </xdr:txBody>
    </xdr:sp>
    <xdr:clientData/>
  </xdr:twoCellAnchor>
  <xdr:twoCellAnchor editAs="oneCell">
    <xdr:from>
      <xdr:col>2</xdr:col>
      <xdr:colOff>228600</xdr:colOff>
      <xdr:row>50</xdr:row>
      <xdr:rowOff>66675</xdr:rowOff>
    </xdr:from>
    <xdr:to>
      <xdr:col>6</xdr:col>
      <xdr:colOff>533400</xdr:colOff>
      <xdr:row>51</xdr:row>
      <xdr:rowOff>85726</xdr:rowOff>
    </xdr:to>
    <xdr:sp macro="" textlink="">
      <xdr:nvSpPr>
        <xdr:cNvPr id="54282" name="Rectangle 10">
          <a:hlinkClick xmlns:r="http://schemas.openxmlformats.org/officeDocument/2006/relationships" r:id="rId4" tooltip="Go to Budget by Month"/>
        </xdr:cNvPr>
        <xdr:cNvSpPr>
          <a:spLocks noChangeArrowheads="1"/>
        </xdr:cNvSpPr>
      </xdr:nvSpPr>
      <xdr:spPr bwMode="auto">
        <a:xfrm>
          <a:off x="428625" y="6067425"/>
          <a:ext cx="21907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385888"/>
              </a:solidFill>
              <a:latin typeface="Arial"/>
              <a:cs typeface="Arial"/>
            </a:rPr>
            <a:t>Budget by Month sheet </a:t>
          </a:r>
          <a:r>
            <a:rPr lang="en-US" sz="900" b="0" i="0" u="none" strike="noStrike" baseline="0">
              <a:solidFill>
                <a:srgbClr val="385888"/>
              </a:solidFill>
              <a:latin typeface="Arial"/>
              <a:cs typeface="Arial"/>
            </a:rPr>
            <a:t>(</a:t>
          </a:r>
          <a:r>
            <a:rPr lang="en-US" sz="900" b="0" i="0" u="sng" strike="noStrike" baseline="0">
              <a:solidFill>
                <a:srgbClr val="385888"/>
              </a:solidFill>
              <a:latin typeface="Arial"/>
              <a:cs typeface="Arial"/>
            </a:rPr>
            <a:t>click here</a:t>
          </a:r>
          <a:r>
            <a:rPr lang="en-US" sz="900" b="0" i="0" u="none" strike="noStrike" baseline="0">
              <a:solidFill>
                <a:srgbClr val="385888"/>
              </a:solidFill>
              <a:latin typeface="Arial"/>
              <a:cs typeface="Arial"/>
            </a:rPr>
            <a:t>)</a:t>
          </a:r>
          <a:r>
            <a:rPr lang="en-US" sz="900" b="0" i="0" u="none" strike="noStrike" baseline="0">
              <a:solidFill>
                <a:srgbClr val="000000"/>
              </a:solidFill>
              <a:latin typeface="Arial"/>
              <a:cs typeface="Arial"/>
            </a:rPr>
            <a:t>.</a:t>
          </a:r>
        </a:p>
      </xdr:txBody>
    </xdr:sp>
    <xdr:clientData/>
  </xdr:twoCellAnchor>
  <xdr:twoCellAnchor editAs="oneCell">
    <xdr:from>
      <xdr:col>1</xdr:col>
      <xdr:colOff>0</xdr:colOff>
      <xdr:row>0</xdr:row>
      <xdr:rowOff>57150</xdr:rowOff>
    </xdr:from>
    <xdr:to>
      <xdr:col>12</xdr:col>
      <xdr:colOff>542925</xdr:colOff>
      <xdr:row>3</xdr:row>
      <xdr:rowOff>95250</xdr:rowOff>
    </xdr:to>
    <xdr:pic>
      <xdr:nvPicPr>
        <xdr:cNvPr id="54283" name="Picture 11" descr="logo">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4300" y="57150"/>
          <a:ext cx="60483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15</xdr:row>
      <xdr:rowOff>123825</xdr:rowOff>
    </xdr:from>
    <xdr:to>
      <xdr:col>16</xdr:col>
      <xdr:colOff>504825</xdr:colOff>
      <xdr:row>18</xdr:row>
      <xdr:rowOff>76200</xdr:rowOff>
    </xdr:to>
    <xdr:pic>
      <xdr:nvPicPr>
        <xdr:cNvPr id="54284" name="Picture 1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4300" y="2581275"/>
          <a:ext cx="8467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609600</xdr:colOff>
      <xdr:row>15</xdr:row>
      <xdr:rowOff>114300</xdr:rowOff>
    </xdr:from>
    <xdr:to>
      <xdr:col>3</xdr:col>
      <xdr:colOff>619125</xdr:colOff>
      <xdr:row>18</xdr:row>
      <xdr:rowOff>38100</xdr:rowOff>
    </xdr:to>
    <xdr:sp macro="" textlink="">
      <xdr:nvSpPr>
        <xdr:cNvPr id="54285" name="Line 13"/>
        <xdr:cNvSpPr>
          <a:spLocks noChangeShapeType="1"/>
        </xdr:cNvSpPr>
      </xdr:nvSpPr>
      <xdr:spPr bwMode="auto">
        <a:xfrm rot="60000">
          <a:off x="1143000" y="25717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390525</xdr:colOff>
      <xdr:row>16</xdr:row>
      <xdr:rowOff>0</xdr:rowOff>
    </xdr:from>
    <xdr:to>
      <xdr:col>8</xdr:col>
      <xdr:colOff>352425</xdr:colOff>
      <xdr:row>18</xdr:row>
      <xdr:rowOff>57150</xdr:rowOff>
    </xdr:to>
    <xdr:sp macro="" textlink="">
      <xdr:nvSpPr>
        <xdr:cNvPr id="54286" name="Rectangle 14">
          <a:hlinkClick xmlns:r="http://schemas.openxmlformats.org/officeDocument/2006/relationships" r:id="rId4" tooltip="Budget by Month"/>
        </xdr:cNvPr>
        <xdr:cNvSpPr>
          <a:spLocks noChangeArrowheads="1"/>
        </xdr:cNvSpPr>
      </xdr:nvSpPr>
      <xdr:spPr bwMode="auto">
        <a:xfrm>
          <a:off x="2476500" y="2619375"/>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0</xdr:col>
      <xdr:colOff>266700</xdr:colOff>
      <xdr:row>15</xdr:row>
      <xdr:rowOff>123825</xdr:rowOff>
    </xdr:from>
    <xdr:to>
      <xdr:col>3</xdr:col>
      <xdr:colOff>638175</xdr:colOff>
      <xdr:row>18</xdr:row>
      <xdr:rowOff>66675</xdr:rowOff>
    </xdr:to>
    <xdr:sp macro="" textlink="">
      <xdr:nvSpPr>
        <xdr:cNvPr id="54287" name="Rectangle 15"/>
        <xdr:cNvSpPr>
          <a:spLocks noChangeArrowheads="1"/>
        </xdr:cNvSpPr>
      </xdr:nvSpPr>
      <xdr:spPr bwMode="auto">
        <a:xfrm>
          <a:off x="114300" y="2581275"/>
          <a:ext cx="1057275" cy="428625"/>
        </a:xfrm>
        <a:prstGeom prst="rect">
          <a:avLst/>
        </a:prstGeom>
        <a:solidFill>
          <a:srgbClr xmlns:mc="http://schemas.openxmlformats.org/markup-compatibility/2006" xmlns:a14="http://schemas.microsoft.com/office/drawing/2010/main" val="EBEBFF" mc:Ignorable="a14" a14:legacySpreadsheetColorIndex="3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Home</a:t>
          </a:r>
        </a:p>
      </xdr:txBody>
    </xdr:sp>
    <xdr:clientData/>
  </xdr:twoCellAnchor>
  <xdr:twoCellAnchor editAs="oneCell">
    <xdr:from>
      <xdr:col>8</xdr:col>
      <xdr:colOff>419100</xdr:colOff>
      <xdr:row>16</xdr:row>
      <xdr:rowOff>9525</xdr:rowOff>
    </xdr:from>
    <xdr:to>
      <xdr:col>10</xdr:col>
      <xdr:colOff>304800</xdr:colOff>
      <xdr:row>18</xdr:row>
      <xdr:rowOff>66675</xdr:rowOff>
    </xdr:to>
    <xdr:sp macro="" textlink="">
      <xdr:nvSpPr>
        <xdr:cNvPr id="54288" name="Rectangle 16">
          <a:hlinkClick xmlns:r="http://schemas.openxmlformats.org/officeDocument/2006/relationships" r:id="rId2" tooltip="Tracking Actual Spending"/>
        </xdr:cNvPr>
        <xdr:cNvSpPr>
          <a:spLocks noChangeArrowheads="1"/>
        </xdr:cNvSpPr>
      </xdr:nvSpPr>
      <xdr:spPr bwMode="auto">
        <a:xfrm>
          <a:off x="3829050" y="2628900"/>
          <a:ext cx="11049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10</xdr:col>
      <xdr:colOff>342900</xdr:colOff>
      <xdr:row>16</xdr:row>
      <xdr:rowOff>0</xdr:rowOff>
    </xdr:from>
    <xdr:to>
      <xdr:col>12</xdr:col>
      <xdr:colOff>447675</xdr:colOff>
      <xdr:row>18</xdr:row>
      <xdr:rowOff>57150</xdr:rowOff>
    </xdr:to>
    <xdr:sp macro="" textlink="">
      <xdr:nvSpPr>
        <xdr:cNvPr id="54289" name="Rectangle 17">
          <a:hlinkClick xmlns:r="http://schemas.openxmlformats.org/officeDocument/2006/relationships" r:id="rId3" tooltip="Compare Budget vs Tracking"/>
        </xdr:cNvPr>
        <xdr:cNvSpPr>
          <a:spLocks noChangeArrowheads="1"/>
        </xdr:cNvSpPr>
      </xdr:nvSpPr>
      <xdr:spPr bwMode="auto">
        <a:xfrm>
          <a:off x="4972050" y="2619375"/>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12</xdr:col>
      <xdr:colOff>466725</xdr:colOff>
      <xdr:row>15</xdr:row>
      <xdr:rowOff>133350</xdr:rowOff>
    </xdr:from>
    <xdr:to>
      <xdr:col>14</xdr:col>
      <xdr:colOff>504825</xdr:colOff>
      <xdr:row>18</xdr:row>
      <xdr:rowOff>66675</xdr:rowOff>
    </xdr:to>
    <xdr:sp macro="" textlink="">
      <xdr:nvSpPr>
        <xdr:cNvPr id="54290" name="Rectangle 18">
          <a:hlinkClick xmlns:r="http://schemas.openxmlformats.org/officeDocument/2006/relationships" r:id="rId8" tooltip="Spending Analyzer"/>
        </xdr:cNvPr>
        <xdr:cNvSpPr>
          <a:spLocks noChangeArrowheads="1"/>
        </xdr:cNvSpPr>
      </xdr:nvSpPr>
      <xdr:spPr bwMode="auto">
        <a:xfrm>
          <a:off x="6086475" y="2590800"/>
          <a:ext cx="1257300" cy="419100"/>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12</xdr:col>
      <xdr:colOff>447675</xdr:colOff>
      <xdr:row>15</xdr:row>
      <xdr:rowOff>133350</xdr:rowOff>
    </xdr:from>
    <xdr:to>
      <xdr:col>12</xdr:col>
      <xdr:colOff>457200</xdr:colOff>
      <xdr:row>18</xdr:row>
      <xdr:rowOff>57150</xdr:rowOff>
    </xdr:to>
    <xdr:sp macro="" textlink="">
      <xdr:nvSpPr>
        <xdr:cNvPr id="54291" name="Line 19"/>
        <xdr:cNvSpPr>
          <a:spLocks noChangeShapeType="1"/>
        </xdr:cNvSpPr>
      </xdr:nvSpPr>
      <xdr:spPr bwMode="auto">
        <a:xfrm rot="60000">
          <a:off x="6067425"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323850</xdr:colOff>
      <xdr:row>15</xdr:row>
      <xdr:rowOff>133350</xdr:rowOff>
    </xdr:from>
    <xdr:to>
      <xdr:col>10</xdr:col>
      <xdr:colOff>333375</xdr:colOff>
      <xdr:row>18</xdr:row>
      <xdr:rowOff>57150</xdr:rowOff>
    </xdr:to>
    <xdr:sp macro="" textlink="">
      <xdr:nvSpPr>
        <xdr:cNvPr id="54292" name="Line 20"/>
        <xdr:cNvSpPr>
          <a:spLocks noChangeShapeType="1"/>
        </xdr:cNvSpPr>
      </xdr:nvSpPr>
      <xdr:spPr bwMode="auto">
        <a:xfrm rot="60000">
          <a:off x="4953000"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409575</xdr:colOff>
      <xdr:row>15</xdr:row>
      <xdr:rowOff>133350</xdr:rowOff>
    </xdr:from>
    <xdr:to>
      <xdr:col>8</xdr:col>
      <xdr:colOff>419100</xdr:colOff>
      <xdr:row>18</xdr:row>
      <xdr:rowOff>57150</xdr:rowOff>
    </xdr:to>
    <xdr:sp macro="" textlink="">
      <xdr:nvSpPr>
        <xdr:cNvPr id="54293" name="Line 21"/>
        <xdr:cNvSpPr>
          <a:spLocks noChangeShapeType="1"/>
        </xdr:cNvSpPr>
      </xdr:nvSpPr>
      <xdr:spPr bwMode="auto">
        <a:xfrm rot="60000">
          <a:off x="3819525"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371475</xdr:colOff>
      <xdr:row>15</xdr:row>
      <xdr:rowOff>133350</xdr:rowOff>
    </xdr:from>
    <xdr:to>
      <xdr:col>6</xdr:col>
      <xdr:colOff>381000</xdr:colOff>
      <xdr:row>18</xdr:row>
      <xdr:rowOff>57150</xdr:rowOff>
    </xdr:to>
    <xdr:sp macro="" textlink="">
      <xdr:nvSpPr>
        <xdr:cNvPr id="54294" name="Line 22"/>
        <xdr:cNvSpPr>
          <a:spLocks noChangeShapeType="1"/>
        </xdr:cNvSpPr>
      </xdr:nvSpPr>
      <xdr:spPr bwMode="auto">
        <a:xfrm rot="60000">
          <a:off x="2457450"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14</xdr:col>
      <xdr:colOff>485775</xdr:colOff>
      <xdr:row>16</xdr:row>
      <xdr:rowOff>0</xdr:rowOff>
    </xdr:from>
    <xdr:to>
      <xdr:col>16</xdr:col>
      <xdr:colOff>409575</xdr:colOff>
      <xdr:row>18</xdr:row>
      <xdr:rowOff>57150</xdr:rowOff>
    </xdr:to>
    <xdr:sp macro="" textlink="">
      <xdr:nvSpPr>
        <xdr:cNvPr id="54295" name="Rectangle 23">
          <a:hlinkClick xmlns:r="http://schemas.openxmlformats.org/officeDocument/2006/relationships" r:id="rId9" tooltip="View Help"/>
        </xdr:cNvPr>
        <xdr:cNvSpPr>
          <a:spLocks noChangeArrowheads="1"/>
        </xdr:cNvSpPr>
      </xdr:nvSpPr>
      <xdr:spPr bwMode="auto">
        <a:xfrm>
          <a:off x="7324725" y="2619375"/>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14</xdr:col>
      <xdr:colOff>504825</xdr:colOff>
      <xdr:row>15</xdr:row>
      <xdr:rowOff>133350</xdr:rowOff>
    </xdr:from>
    <xdr:to>
      <xdr:col>14</xdr:col>
      <xdr:colOff>514350</xdr:colOff>
      <xdr:row>18</xdr:row>
      <xdr:rowOff>57150</xdr:rowOff>
    </xdr:to>
    <xdr:sp macro="" textlink="">
      <xdr:nvSpPr>
        <xdr:cNvPr id="54296" name="Line 24"/>
        <xdr:cNvSpPr>
          <a:spLocks noChangeShapeType="1"/>
        </xdr:cNvSpPr>
      </xdr:nvSpPr>
      <xdr:spPr bwMode="auto">
        <a:xfrm rot="60000">
          <a:off x="7343775"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600075</xdr:colOff>
      <xdr:row>15</xdr:row>
      <xdr:rowOff>142875</xdr:rowOff>
    </xdr:from>
    <xdr:to>
      <xdr:col>6</xdr:col>
      <xdr:colOff>361950</xdr:colOff>
      <xdr:row>18</xdr:row>
      <xdr:rowOff>76200</xdr:rowOff>
    </xdr:to>
    <xdr:sp macro="" textlink="">
      <xdr:nvSpPr>
        <xdr:cNvPr id="54297" name="Rectangle 25">
          <a:hlinkClick xmlns:r="http://schemas.openxmlformats.org/officeDocument/2006/relationships" r:id="rId1" tooltip="Quick Budget"/>
        </xdr:cNvPr>
        <xdr:cNvSpPr>
          <a:spLocks noChangeArrowheads="1"/>
        </xdr:cNvSpPr>
      </xdr:nvSpPr>
      <xdr:spPr bwMode="auto">
        <a:xfrm>
          <a:off x="1133475" y="26003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7</xdr:col>
      <xdr:colOff>695325</xdr:colOff>
      <xdr:row>35</xdr:row>
      <xdr:rowOff>28575</xdr:rowOff>
    </xdr:from>
    <xdr:to>
      <xdr:col>10</xdr:col>
      <xdr:colOff>104775</xdr:colOff>
      <xdr:row>44</xdr:row>
      <xdr:rowOff>47625</xdr:rowOff>
    </xdr:to>
    <xdr:pic>
      <xdr:nvPicPr>
        <xdr:cNvPr id="54298" name="Picture 26" descr="tracking">
          <a:hlinkClick xmlns:r="http://schemas.openxmlformats.org/officeDocument/2006/relationships" r:id="rId2" tooltip="Track your actual income &amp; spending"/>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390900" y="4352925"/>
          <a:ext cx="13430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152400</xdr:rowOff>
    </xdr:from>
    <xdr:to>
      <xdr:col>16</xdr:col>
      <xdr:colOff>466725</xdr:colOff>
      <xdr:row>14</xdr:row>
      <xdr:rowOff>123825</xdr:rowOff>
    </xdr:to>
    <xdr:sp macro="" textlink="">
      <xdr:nvSpPr>
        <xdr:cNvPr id="54299" name="Rectangle 1049">
          <a:hlinkClick xmlns:r="http://schemas.openxmlformats.org/officeDocument/2006/relationships" r:id="rId11" tooltip="Upgrade to the Complete Planner to access our other financial planners."/>
        </xdr:cNvPr>
        <xdr:cNvSpPr>
          <a:spLocks noChangeArrowheads="1"/>
        </xdr:cNvSpPr>
      </xdr:nvSpPr>
      <xdr:spPr bwMode="auto">
        <a:xfrm>
          <a:off x="114300" y="638175"/>
          <a:ext cx="8429625" cy="1781175"/>
        </a:xfrm>
        <a:prstGeom prst="rect">
          <a:avLst/>
        </a:prstGeom>
        <a:gradFill rotWithShape="0">
          <a:gsLst>
            <a:gs pos="0">
              <a:srgbClr val="FFFFFF"/>
            </a:gs>
            <a:gs pos="100000">
              <a:srgbClr val="E9E9E9"/>
            </a:gs>
          </a:gsLst>
          <a:lin ang="5400000" scaled="1"/>
        </a:gradFill>
        <a:ln w="22225">
          <a:solidFill>
            <a:srgbClr val="C0C0C0"/>
          </a:solidFill>
          <a:miter lim="800000"/>
          <a:headEnd/>
          <a:tailEnd/>
        </a:ln>
        <a:effectLst>
          <a:outerShdw dist="35921" dir="2700000" algn="ctr" rotWithShape="0">
            <a:srgbClr val="808080"/>
          </a:outerShdw>
        </a:effectLst>
      </xdr:spPr>
      <xdr:txBody>
        <a:bodyPr vertOverflow="clip" wrap="square" lIns="36576" tIns="91440" rIns="0" bIns="0" anchor="t"/>
        <a:lstStyle/>
        <a:p>
          <a:pPr algn="l" rtl="0">
            <a:lnSpc>
              <a:spcPts val="1200"/>
            </a:lnSpc>
            <a:defRPr sz="1000"/>
          </a:pPr>
          <a:r>
            <a:rPr lang="en-US" sz="1100" b="1" i="0" u="sng" strike="noStrike" baseline="0">
              <a:solidFill>
                <a:srgbClr val="EB0000"/>
              </a:solidFill>
              <a:latin typeface="Verdana"/>
            </a:rPr>
            <a:t>Complete Planner</a:t>
          </a:r>
          <a:r>
            <a:rPr lang="en-US" sz="1000" b="1" i="0" u="none" strike="noStrike" baseline="0">
              <a:solidFill>
                <a:srgbClr val="EB0000"/>
              </a:solidFill>
              <a:latin typeface="Verdana"/>
            </a:rPr>
            <a:t> </a:t>
          </a:r>
          <a:r>
            <a:rPr lang="en-US" sz="1000" b="0" i="0" u="none" strike="noStrike" baseline="0">
              <a:solidFill>
                <a:srgbClr val="EB0000"/>
              </a:solidFill>
              <a:latin typeface="Verdana"/>
            </a:rPr>
            <a:t>(7 additional financial planners)  </a:t>
          </a:r>
          <a:r>
            <a:rPr lang="en-US" sz="1100" b="1" i="0" u="none" strike="noStrike" baseline="0">
              <a:solidFill>
                <a:srgbClr val="EB0000"/>
              </a:solidFill>
              <a:latin typeface="Verdana"/>
            </a:rPr>
            <a:t>$20 Discount Offer!</a:t>
          </a:r>
          <a:endParaRPr lang="en-US" sz="1000" b="1" i="0" u="sng" strike="noStrike" baseline="0">
            <a:solidFill>
              <a:srgbClr val="385888"/>
            </a:solidFill>
            <a:latin typeface="Verdana"/>
          </a:endParaRPr>
        </a:p>
        <a:p>
          <a:pPr algn="l" rtl="0">
            <a:defRPr sz="1000"/>
          </a:pPr>
          <a:r>
            <a:rPr lang="en-US" sz="1000" b="0" i="0" u="none" strike="noStrike" baseline="0">
              <a:solidFill>
                <a:srgbClr val="385888"/>
              </a:solidFill>
              <a:latin typeface="Verdana"/>
            </a:rPr>
            <a:t>Now that you've purchased the Budget Planner, get the rest of the Complete Planner. </a:t>
          </a:r>
          <a:endParaRPr lang="en-US" sz="900" b="0" i="0" u="none" strike="noStrike" baseline="0">
            <a:solidFill>
              <a:srgbClr val="4D4D4D"/>
            </a:solidFill>
            <a:latin typeface="Verdana"/>
          </a:endParaRPr>
        </a:p>
        <a:p>
          <a:pPr algn="l" rtl="0">
            <a:lnSpc>
              <a:spcPts val="1200"/>
            </a:lnSpc>
            <a:defRPr sz="1000"/>
          </a:pPr>
          <a:r>
            <a:rPr lang="en-US" sz="1100" b="1" i="0" u="none" strike="noStrike" baseline="0">
              <a:solidFill>
                <a:srgbClr val="506080"/>
              </a:solidFill>
              <a:latin typeface="Verdana"/>
            </a:rPr>
            <a:t>The Complete Planner includes:</a:t>
          </a:r>
          <a:r>
            <a:rPr lang="en-US" sz="1100" b="0" i="0" u="none" strike="noStrike" baseline="0">
              <a:solidFill>
                <a:srgbClr val="506080"/>
              </a:solidFill>
              <a:latin typeface="Verdana"/>
            </a:rPr>
            <a:t> </a:t>
          </a:r>
        </a:p>
      </xdr:txBody>
    </xdr:sp>
    <xdr:clientData/>
  </xdr:twoCellAnchor>
  <xdr:twoCellAnchor editAs="oneCell">
    <xdr:from>
      <xdr:col>3</xdr:col>
      <xdr:colOff>228600</xdr:colOff>
      <xdr:row>35</xdr:row>
      <xdr:rowOff>38100</xdr:rowOff>
    </xdr:from>
    <xdr:to>
      <xdr:col>6</xdr:col>
      <xdr:colOff>19050</xdr:colOff>
      <xdr:row>44</xdr:row>
      <xdr:rowOff>57150</xdr:rowOff>
    </xdr:to>
    <xdr:pic>
      <xdr:nvPicPr>
        <xdr:cNvPr id="54300" name="Picture 28" descr="QB_xls">
          <a:hlinkClick xmlns:r="http://schemas.openxmlformats.org/officeDocument/2006/relationships" r:id="rId1" tooltip="Build a Quick Budge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62000" y="4362450"/>
          <a:ext cx="13430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333375</xdr:colOff>
      <xdr:row>35</xdr:row>
      <xdr:rowOff>28575</xdr:rowOff>
    </xdr:from>
    <xdr:to>
      <xdr:col>14</xdr:col>
      <xdr:colOff>447675</xdr:colOff>
      <xdr:row>44</xdr:row>
      <xdr:rowOff>38100</xdr:rowOff>
    </xdr:to>
    <xdr:pic>
      <xdr:nvPicPr>
        <xdr:cNvPr id="54301" name="Picture 29" descr="Compare">
          <a:hlinkClick xmlns:r="http://schemas.openxmlformats.org/officeDocument/2006/relationships" r:id="rId3" tooltip="Compare your Budget vs Actual spending"/>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953125" y="4352925"/>
          <a:ext cx="133350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542925</xdr:colOff>
      <xdr:row>4</xdr:row>
      <xdr:rowOff>114300</xdr:rowOff>
    </xdr:from>
    <xdr:to>
      <xdr:col>16</xdr:col>
      <xdr:colOff>19050</xdr:colOff>
      <xdr:row>7</xdr:row>
      <xdr:rowOff>57150</xdr:rowOff>
    </xdr:to>
    <xdr:sp macro="" textlink="">
      <xdr:nvSpPr>
        <xdr:cNvPr id="54312" name="AutoShape 40">
          <a:hlinkClick xmlns:r="http://schemas.openxmlformats.org/officeDocument/2006/relationships" r:id="rId11" tooltip="Purchase the Complete Planner"/>
        </xdr:cNvPr>
        <xdr:cNvSpPr>
          <a:spLocks noChangeArrowheads="1"/>
        </xdr:cNvSpPr>
      </xdr:nvSpPr>
      <xdr:spPr bwMode="auto">
        <a:xfrm>
          <a:off x="6162675" y="762000"/>
          <a:ext cx="1933575" cy="457200"/>
        </a:xfrm>
        <a:prstGeom prst="roundRect">
          <a:avLst>
            <a:gd name="adj" fmla="val 16667"/>
          </a:avLst>
        </a:prstGeom>
        <a:gradFill rotWithShape="1">
          <a:gsLst>
            <a:gs pos="0">
              <a:srgbClr xmlns:mc="http://schemas.openxmlformats.org/markup-compatibility/2006" xmlns:a14="http://schemas.microsoft.com/office/drawing/2010/main" val="D15549" mc:Ignorable="a14" a14:legacySpreadsheetColorIndex="45">
                <a:gamma/>
                <a:tint val="83922"/>
                <a:invGamma/>
              </a:srgbClr>
            </a:gs>
            <a:gs pos="100000">
              <a:srgbClr xmlns:mc="http://schemas.openxmlformats.org/markup-compatibility/2006" xmlns:a14="http://schemas.microsoft.com/office/drawing/2010/main" val="C83526" mc:Ignorable="a14" a14:legacySpreadsheetColorIndex="45"/>
            </a:gs>
          </a:gsLst>
          <a:lin ang="5400000" scaled="1"/>
        </a:gradFill>
        <a:ln w="9525">
          <a:solidFill>
            <a:srgbClr xmlns:mc="http://schemas.openxmlformats.org/markup-compatibility/2006" xmlns:a14="http://schemas.microsoft.com/office/drawing/2010/main" val="FD6C45" mc:Ignorable="a14" a14:legacySpreadsheetColorIndex="14"/>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lnSpc>
              <a:spcPts val="1100"/>
            </a:lnSpc>
            <a:defRPr sz="1000"/>
          </a:pPr>
          <a:r>
            <a:rPr lang="en-US" sz="1000" b="1" i="0" u="none" strike="noStrike" baseline="0">
              <a:solidFill>
                <a:srgbClr val="FFFFFF"/>
              </a:solidFill>
              <a:latin typeface="Arial"/>
              <a:cs typeface="Arial"/>
            </a:rPr>
            <a:t>Purchase Complete Planner </a:t>
          </a:r>
        </a:p>
        <a:p>
          <a:pPr algn="ctr" rtl="0">
            <a:defRPr sz="1000"/>
          </a:pPr>
          <a:r>
            <a:rPr lang="en-US" sz="1000" b="1" i="0" u="none" strike="noStrike" baseline="0">
              <a:solidFill>
                <a:srgbClr val="FFFFFF"/>
              </a:solidFill>
              <a:latin typeface="Arial"/>
              <a:cs typeface="Arial"/>
            </a:rPr>
            <a:t>for </a:t>
          </a:r>
          <a:r>
            <a:rPr lang="en-US" sz="1000" b="1" i="0" u="none" strike="sngStrike" baseline="0">
              <a:solidFill>
                <a:srgbClr val="FFFFFF"/>
              </a:solidFill>
              <a:latin typeface="Arial"/>
              <a:cs typeface="Arial"/>
            </a:rPr>
            <a:t>$39.95</a:t>
          </a:r>
          <a:r>
            <a:rPr lang="en-US" sz="1000" b="1" i="0" u="none" strike="noStrike" baseline="0">
              <a:solidFill>
                <a:srgbClr val="FFFFFF"/>
              </a:solidFill>
              <a:latin typeface="Arial"/>
              <a:cs typeface="Arial"/>
            </a:rPr>
            <a:t> $19.95</a:t>
          </a:r>
        </a:p>
      </xdr:txBody>
    </xdr:sp>
    <xdr:clientData/>
  </xdr:twoCellAnchor>
  <xdr:twoCellAnchor editAs="oneCell">
    <xdr:from>
      <xdr:col>2</xdr:col>
      <xdr:colOff>0</xdr:colOff>
      <xdr:row>7</xdr:row>
      <xdr:rowOff>152400</xdr:rowOff>
    </xdr:from>
    <xdr:to>
      <xdr:col>3</xdr:col>
      <xdr:colOff>714375</xdr:colOff>
      <xdr:row>14</xdr:row>
      <xdr:rowOff>19050</xdr:rowOff>
    </xdr:to>
    <xdr:pic>
      <xdr:nvPicPr>
        <xdr:cNvPr id="54313" name="Picture 41" descr="retirement2">
          <a:hlinkClick xmlns:r="http://schemas.openxmlformats.org/officeDocument/2006/relationships" r:id="rId14" tooltip="Retirement Planner"/>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0002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85725</xdr:colOff>
      <xdr:row>7</xdr:row>
      <xdr:rowOff>152400</xdr:rowOff>
    </xdr:from>
    <xdr:to>
      <xdr:col>6</xdr:col>
      <xdr:colOff>342900</xdr:colOff>
      <xdr:row>14</xdr:row>
      <xdr:rowOff>19050</xdr:rowOff>
    </xdr:to>
    <xdr:pic>
      <xdr:nvPicPr>
        <xdr:cNvPr id="54314" name="Picture 42" descr="tax2">
          <a:hlinkClick xmlns:r="http://schemas.openxmlformats.org/officeDocument/2006/relationships" r:id="rId16" tooltip="Tax Calculator &amp; Planner"/>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38112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390525</xdr:colOff>
      <xdr:row>7</xdr:row>
      <xdr:rowOff>152400</xdr:rowOff>
    </xdr:from>
    <xdr:to>
      <xdr:col>16</xdr:col>
      <xdr:colOff>200025</xdr:colOff>
      <xdr:row>14</xdr:row>
      <xdr:rowOff>19050</xdr:rowOff>
    </xdr:to>
    <xdr:pic>
      <xdr:nvPicPr>
        <xdr:cNvPr id="54315" name="Picture 43" descr="401k2">
          <a:hlinkClick xmlns:r="http://schemas.openxmlformats.org/officeDocument/2006/relationships" r:id="rId18" tooltip="401k Calculator"/>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22947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314325</xdr:colOff>
      <xdr:row>7</xdr:row>
      <xdr:rowOff>152400</xdr:rowOff>
    </xdr:from>
    <xdr:to>
      <xdr:col>10</xdr:col>
      <xdr:colOff>142875</xdr:colOff>
      <xdr:row>14</xdr:row>
      <xdr:rowOff>19050</xdr:rowOff>
    </xdr:to>
    <xdr:pic>
      <xdr:nvPicPr>
        <xdr:cNvPr id="54316" name="Picture 44" descr="calendar2">
          <a:hlinkClick xmlns:r="http://schemas.openxmlformats.org/officeDocument/2006/relationships" r:id="rId20" tooltip="Calendar Planner"/>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372427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7</xdr:row>
      <xdr:rowOff>152400</xdr:rowOff>
    </xdr:from>
    <xdr:to>
      <xdr:col>12</xdr:col>
      <xdr:colOff>323850</xdr:colOff>
      <xdr:row>14</xdr:row>
      <xdr:rowOff>19050</xdr:rowOff>
    </xdr:to>
    <xdr:pic>
      <xdr:nvPicPr>
        <xdr:cNvPr id="54317" name="Picture 45" descr="invest2">
          <a:hlinkClick xmlns:r="http://schemas.openxmlformats.org/officeDocument/2006/relationships" r:id="rId22" tooltip="Investment Planner"/>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895850"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447675</xdr:colOff>
      <xdr:row>7</xdr:row>
      <xdr:rowOff>152400</xdr:rowOff>
    </xdr:from>
    <xdr:to>
      <xdr:col>14</xdr:col>
      <xdr:colOff>276225</xdr:colOff>
      <xdr:row>14</xdr:row>
      <xdr:rowOff>19050</xdr:rowOff>
    </xdr:to>
    <xdr:pic>
      <xdr:nvPicPr>
        <xdr:cNvPr id="54318" name="Picture 46" descr="mortgage2">
          <a:hlinkClick xmlns:r="http://schemas.openxmlformats.org/officeDocument/2006/relationships" r:id="rId24" tooltip="Mortgage Calculator &amp; Planner"/>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06742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466725</xdr:colOff>
      <xdr:row>7</xdr:row>
      <xdr:rowOff>152400</xdr:rowOff>
    </xdr:from>
    <xdr:to>
      <xdr:col>8</xdr:col>
      <xdr:colOff>190500</xdr:colOff>
      <xdr:row>14</xdr:row>
      <xdr:rowOff>19050</xdr:rowOff>
    </xdr:to>
    <xdr:pic>
      <xdr:nvPicPr>
        <xdr:cNvPr id="54319" name="Picture 47" descr="networth2">
          <a:hlinkClick xmlns:r="http://schemas.openxmlformats.org/officeDocument/2006/relationships" r:id="rId26" tooltip="Net Worth Calculator"/>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2552700"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933450</xdr:colOff>
      <xdr:row>39</xdr:row>
      <xdr:rowOff>57150</xdr:rowOff>
    </xdr:from>
    <xdr:to>
      <xdr:col>16</xdr:col>
      <xdr:colOff>390525</xdr:colOff>
      <xdr:row>43</xdr:row>
      <xdr:rowOff>85725</xdr:rowOff>
    </xdr:to>
    <xdr:sp macro="" textlink="">
      <xdr:nvSpPr>
        <xdr:cNvPr id="54320" name="AutoShape 48">
          <a:hlinkClick xmlns:r="http://schemas.openxmlformats.org/officeDocument/2006/relationships" r:id="rId28" tooltip="PAGE DOWN"/>
        </xdr:cNvPr>
        <xdr:cNvSpPr>
          <a:spLocks noChangeArrowheads="1"/>
        </xdr:cNvSpPr>
      </xdr:nvSpPr>
      <xdr:spPr bwMode="auto">
        <a:xfrm rot="5400000">
          <a:off x="7781925" y="4591050"/>
          <a:ext cx="676275" cy="695325"/>
        </a:xfrm>
        <a:prstGeom prst="rightArrow">
          <a:avLst>
            <a:gd name="adj1" fmla="val 83102"/>
            <a:gd name="adj2" fmla="val 34852"/>
          </a:avLst>
        </a:prstGeom>
        <a:gradFill rotWithShape="1">
          <a:gsLst>
            <a:gs pos="0">
              <a:srgbClr xmlns:mc="http://schemas.openxmlformats.org/markup-compatibility/2006" xmlns:a14="http://schemas.microsoft.com/office/drawing/2010/main" val="385888" mc:Ignorable="a14" a14:legacySpreadsheetColorIndex="12"/>
            </a:gs>
            <a:gs pos="100000">
              <a:srgbClr xmlns:mc="http://schemas.openxmlformats.org/markup-compatibility/2006" xmlns:a14="http://schemas.microsoft.com/office/drawing/2010/main" val="253A5A" mc:Ignorable="a14" a14:legacySpreadsheetColorIndex="12">
                <a:gamma/>
                <a:shade val="66275"/>
                <a:invGamma/>
              </a:srgbClr>
            </a:gs>
          </a:gsLst>
          <a:lin ang="0" scaled="1"/>
        </a:gradFill>
        <a:ln w="9525">
          <a:solidFill>
            <a:srgbClr xmlns:mc="http://schemas.openxmlformats.org/markup-compatibility/2006" xmlns:a14="http://schemas.microsoft.com/office/drawing/2010/main" val="385888" mc:Ignorable="a14" a14:legacySpreadsheetColorIndex="12"/>
          </a:solidFill>
          <a:miter lim="800000"/>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Page</a:t>
          </a:r>
        </a:p>
        <a:p>
          <a:pPr algn="ctr" rtl="0">
            <a:defRPr sz="1000"/>
          </a:pPr>
          <a:r>
            <a:rPr lang="en-US" sz="1100" b="0" i="0" u="none" strike="noStrike" baseline="0">
              <a:solidFill>
                <a:srgbClr val="FFFFFF"/>
              </a:solidFill>
              <a:latin typeface="Arial"/>
              <a:cs typeface="Arial"/>
            </a:rPr>
            <a:t>Down</a:t>
          </a:r>
        </a:p>
      </xdr:txBody>
    </xdr:sp>
    <xdr:clientData/>
  </xdr:twoCellAnchor>
  <xdr:twoCellAnchor editAs="oneCell">
    <xdr:from>
      <xdr:col>12</xdr:col>
      <xdr:colOff>85725</xdr:colOff>
      <xdr:row>50</xdr:row>
      <xdr:rowOff>66675</xdr:rowOff>
    </xdr:from>
    <xdr:to>
      <xdr:col>14</xdr:col>
      <xdr:colOff>1057275</xdr:colOff>
      <xdr:row>51</xdr:row>
      <xdr:rowOff>85726</xdr:rowOff>
    </xdr:to>
    <xdr:sp macro="" textlink="">
      <xdr:nvSpPr>
        <xdr:cNvPr id="54321" name="Rectangle 49">
          <a:hlinkClick xmlns:r="http://schemas.openxmlformats.org/officeDocument/2006/relationships" r:id="rId8" tooltip="Go to Spending Analyzer"/>
        </xdr:cNvPr>
        <xdr:cNvSpPr>
          <a:spLocks noChangeArrowheads="1"/>
        </xdr:cNvSpPr>
      </xdr:nvSpPr>
      <xdr:spPr bwMode="auto">
        <a:xfrm>
          <a:off x="5705475" y="6067425"/>
          <a:ext cx="2190750" cy="1809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EB0000"/>
              </a:solidFill>
              <a:latin typeface="Arial"/>
              <a:cs typeface="Arial"/>
            </a:rPr>
            <a:t>NEW: </a:t>
          </a:r>
          <a:r>
            <a:rPr lang="en-US" sz="1000" b="1" i="0" u="none" strike="noStrike" baseline="0">
              <a:solidFill>
                <a:srgbClr val="385888"/>
              </a:solidFill>
              <a:latin typeface="Arial"/>
              <a:cs typeface="Arial"/>
            </a:rPr>
            <a:t>Spending Analyzer </a:t>
          </a:r>
          <a:r>
            <a:rPr lang="en-US" sz="900" b="0" i="0" u="none" strike="noStrike" baseline="0">
              <a:solidFill>
                <a:srgbClr val="385888"/>
              </a:solidFill>
              <a:latin typeface="Arial"/>
              <a:cs typeface="Arial"/>
            </a:rPr>
            <a:t>(</a:t>
          </a:r>
          <a:r>
            <a:rPr lang="en-US" sz="900" b="0" i="0" u="sng" strike="noStrike" baseline="0">
              <a:solidFill>
                <a:srgbClr val="385888"/>
              </a:solidFill>
              <a:latin typeface="Arial"/>
              <a:cs typeface="Arial"/>
            </a:rPr>
            <a:t>click here</a:t>
          </a:r>
          <a:r>
            <a:rPr lang="en-US" sz="900" b="0" i="0" u="none" strike="noStrike" baseline="0">
              <a:solidFill>
                <a:srgbClr val="385888"/>
              </a:solidFill>
              <a:latin typeface="Arial"/>
              <a:cs typeface="Arial"/>
            </a:rPr>
            <a:t>)</a:t>
          </a:r>
          <a:r>
            <a:rPr lang="en-US" sz="900" b="0" i="0" u="none" strike="noStrike" baseline="0">
              <a:solidFill>
                <a:srgbClr val="000000"/>
              </a:solidFill>
              <a:latin typeface="Arial"/>
              <a:cs typeface="Aria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47625</xdr:rowOff>
    </xdr:from>
    <xdr:to>
      <xdr:col>14</xdr:col>
      <xdr:colOff>600075</xdr:colOff>
      <xdr:row>3</xdr:row>
      <xdr:rowOff>0</xdr:rowOff>
    </xdr:to>
    <xdr:pic>
      <xdr:nvPicPr>
        <xdr:cNvPr id="1319" name="Picture 29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7625"/>
          <a:ext cx="847725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85725</xdr:colOff>
      <xdr:row>5</xdr:row>
      <xdr:rowOff>219075</xdr:rowOff>
    </xdr:from>
    <xdr:to>
      <xdr:col>14</xdr:col>
      <xdr:colOff>533400</xdr:colOff>
      <xdr:row>31</xdr:row>
      <xdr:rowOff>85725</xdr:rowOff>
    </xdr:to>
    <xdr:graphicFrame macro="">
      <xdr:nvGraphicFramePr>
        <xdr:cNvPr id="1099"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914400</xdr:colOff>
      <xdr:row>0</xdr:row>
      <xdr:rowOff>66675</xdr:rowOff>
    </xdr:from>
    <xdr:to>
      <xdr:col>4</xdr:col>
      <xdr:colOff>657225</xdr:colOff>
      <xdr:row>3</xdr:row>
      <xdr:rowOff>0</xdr:rowOff>
    </xdr:to>
    <xdr:sp macro="" textlink="">
      <xdr:nvSpPr>
        <xdr:cNvPr id="1223" name="Rectangle 199"/>
        <xdr:cNvSpPr>
          <a:spLocks noChangeArrowheads="1"/>
        </xdr:cNvSpPr>
      </xdr:nvSpPr>
      <xdr:spPr bwMode="auto">
        <a:xfrm>
          <a:off x="1162050" y="66675"/>
          <a:ext cx="1314450" cy="419100"/>
        </a:xfrm>
        <a:prstGeom prst="rect">
          <a:avLst/>
        </a:prstGeom>
        <a:solidFill>
          <a:srgbClr xmlns:mc="http://schemas.openxmlformats.org/markup-compatibility/2006" xmlns:a14="http://schemas.microsoft.com/office/drawing/2010/main" val="EBEBFF" mc:Ignorable="a14" a14:legacySpreadsheetColorIndex="3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Quick Budget</a:t>
          </a:r>
        </a:p>
      </xdr:txBody>
    </xdr:sp>
    <xdr:clientData/>
  </xdr:twoCellAnchor>
  <xdr:twoCellAnchor editAs="oneCell">
    <xdr:from>
      <xdr:col>8</xdr:col>
      <xdr:colOff>85725</xdr:colOff>
      <xdr:row>5</xdr:row>
      <xdr:rowOff>0</xdr:rowOff>
    </xdr:from>
    <xdr:to>
      <xdr:col>14</xdr:col>
      <xdr:colOff>552450</xdr:colOff>
      <xdr:row>6</xdr:row>
      <xdr:rowOff>9525</xdr:rowOff>
    </xdr:to>
    <xdr:pic>
      <xdr:nvPicPr>
        <xdr:cNvPr id="1232" name="Picture 208"/>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00625" y="876300"/>
          <a:ext cx="35433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180975</xdr:colOff>
      <xdr:row>5</xdr:row>
      <xdr:rowOff>28575</xdr:rowOff>
    </xdr:from>
    <xdr:to>
      <xdr:col>12</xdr:col>
      <xdr:colOff>342900</xdr:colOff>
      <xdr:row>5</xdr:row>
      <xdr:rowOff>247650</xdr:rowOff>
    </xdr:to>
    <xdr:sp macro="" textlink="">
      <xdr:nvSpPr>
        <xdr:cNvPr id="1234" name="Rectangle 210"/>
        <xdr:cNvSpPr>
          <a:spLocks noChangeArrowheads="1"/>
        </xdr:cNvSpPr>
      </xdr:nvSpPr>
      <xdr:spPr bwMode="auto">
        <a:xfrm>
          <a:off x="5095875" y="9048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Budget Summary</a:t>
          </a:r>
        </a:p>
      </xdr:txBody>
    </xdr:sp>
    <xdr:clientData/>
  </xdr:twoCellAnchor>
  <xdr:twoCellAnchor editAs="absolute">
    <xdr:from>
      <xdr:col>8</xdr:col>
      <xdr:colOff>85725</xdr:colOff>
      <xdr:row>34</xdr:row>
      <xdr:rowOff>0</xdr:rowOff>
    </xdr:from>
    <xdr:to>
      <xdr:col>14</xdr:col>
      <xdr:colOff>552450</xdr:colOff>
      <xdr:row>35</xdr:row>
      <xdr:rowOff>123825</xdr:rowOff>
    </xdr:to>
    <xdr:pic>
      <xdr:nvPicPr>
        <xdr:cNvPr id="1236" name="Picture 212"/>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00625" y="3324225"/>
          <a:ext cx="35433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180975</xdr:colOff>
      <xdr:row>34</xdr:row>
      <xdr:rowOff>28575</xdr:rowOff>
    </xdr:from>
    <xdr:to>
      <xdr:col>12</xdr:col>
      <xdr:colOff>1009650</xdr:colOff>
      <xdr:row>35</xdr:row>
      <xdr:rowOff>85725</xdr:rowOff>
    </xdr:to>
    <xdr:sp macro="" textlink="">
      <xdr:nvSpPr>
        <xdr:cNvPr id="1237" name="Rectangle 213"/>
        <xdr:cNvSpPr>
          <a:spLocks noChangeArrowheads="1"/>
        </xdr:cNvSpPr>
      </xdr:nvSpPr>
      <xdr:spPr bwMode="auto">
        <a:xfrm>
          <a:off x="5095875" y="3352800"/>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Summary</a:t>
          </a:r>
        </a:p>
      </xdr:txBody>
    </xdr:sp>
    <xdr:clientData/>
  </xdr:twoCellAnchor>
  <mc:AlternateContent xmlns:mc="http://schemas.openxmlformats.org/markup-compatibility/2006">
    <mc:Choice xmlns:a14="http://schemas.microsoft.com/office/drawing/2010/main" Requires="a14">
      <xdr:twoCellAnchor editAs="oneCell">
        <xdr:from>
          <xdr:col>13</xdr:col>
          <xdr:colOff>295275</xdr:colOff>
          <xdr:row>5</xdr:row>
          <xdr:rowOff>28575</xdr:rowOff>
        </xdr:from>
        <xdr:to>
          <xdr:col>14</xdr:col>
          <xdr:colOff>400050</xdr:colOff>
          <xdr:row>5</xdr:row>
          <xdr:rowOff>228600</xdr:rowOff>
        </xdr:to>
        <xdr:sp macro="" textlink="">
          <xdr:nvSpPr>
            <xdr:cNvPr id="1046" name="Drop Down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xdr:twoCellAnchor editAs="oneCell">
    <xdr:from>
      <xdr:col>12</xdr:col>
      <xdr:colOff>561975</xdr:colOff>
      <xdr:row>5</xdr:row>
      <xdr:rowOff>57150</xdr:rowOff>
    </xdr:from>
    <xdr:to>
      <xdr:col>13</xdr:col>
      <xdr:colOff>257175</xdr:colOff>
      <xdr:row>6</xdr:row>
      <xdr:rowOff>0</xdr:rowOff>
    </xdr:to>
    <xdr:sp macro="" textlink="">
      <xdr:nvSpPr>
        <xdr:cNvPr id="1241" name="Rectangle 217"/>
        <xdr:cNvSpPr>
          <a:spLocks noChangeArrowheads="1"/>
        </xdr:cNvSpPr>
      </xdr:nvSpPr>
      <xdr:spPr bwMode="auto">
        <a:xfrm>
          <a:off x="6772275" y="933450"/>
          <a:ext cx="7715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US" sz="1000" b="0" i="0" u="none" strike="noStrike" baseline="0">
              <a:solidFill>
                <a:srgbClr val="FFFFFF"/>
              </a:solidFill>
              <a:latin typeface="Arial"/>
              <a:cs typeface="Arial"/>
            </a:rPr>
            <a:t>Chart:</a:t>
          </a:r>
        </a:p>
      </xdr:txBody>
    </xdr:sp>
    <xdr:clientData/>
  </xdr:twoCellAnchor>
  <xdr:twoCellAnchor editAs="absolute">
    <xdr:from>
      <xdr:col>8</xdr:col>
      <xdr:colOff>85725</xdr:colOff>
      <xdr:row>35</xdr:row>
      <xdr:rowOff>123825</xdr:rowOff>
    </xdr:from>
    <xdr:to>
      <xdr:col>14</xdr:col>
      <xdr:colOff>533400</xdr:colOff>
      <xdr:row>67</xdr:row>
      <xdr:rowOff>123825</xdr:rowOff>
    </xdr:to>
    <xdr:graphicFrame macro="">
      <xdr:nvGraphicFramePr>
        <xdr:cNvPr id="1293" name="Chart 2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390525</xdr:colOff>
          <xdr:row>4</xdr:row>
          <xdr:rowOff>0</xdr:rowOff>
        </xdr:from>
        <xdr:to>
          <xdr:col>4</xdr:col>
          <xdr:colOff>123825</xdr:colOff>
          <xdr:row>4</xdr:row>
          <xdr:rowOff>209550</xdr:rowOff>
        </xdr:to>
        <xdr:sp macro="" textlink="">
          <xdr:nvSpPr>
            <xdr:cNvPr id="1304" name="Drop Down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xdr:twoCellAnchor editAs="oneCell">
    <xdr:from>
      <xdr:col>1</xdr:col>
      <xdr:colOff>38100</xdr:colOff>
      <xdr:row>0</xdr:row>
      <xdr:rowOff>76200</xdr:rowOff>
    </xdr:from>
    <xdr:to>
      <xdr:col>2</xdr:col>
      <xdr:colOff>904875</xdr:colOff>
      <xdr:row>2</xdr:row>
      <xdr:rowOff>133350</xdr:rowOff>
    </xdr:to>
    <xdr:sp macro="" textlink="">
      <xdr:nvSpPr>
        <xdr:cNvPr id="1320" name="Rectangle 296">
          <a:hlinkClick xmlns:r="http://schemas.openxmlformats.org/officeDocument/2006/relationships" r:id="rId5"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1321" name="Line 297"/>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95250</xdr:colOff>
      <xdr:row>0</xdr:row>
      <xdr:rowOff>76200</xdr:rowOff>
    </xdr:from>
    <xdr:to>
      <xdr:col>11</xdr:col>
      <xdr:colOff>9525</xdr:colOff>
      <xdr:row>2</xdr:row>
      <xdr:rowOff>133350</xdr:rowOff>
    </xdr:to>
    <xdr:sp macro="" textlink="">
      <xdr:nvSpPr>
        <xdr:cNvPr id="1323" name="Rectangle 299">
          <a:hlinkClick xmlns:r="http://schemas.openxmlformats.org/officeDocument/2006/relationships" r:id="rId6" tooltip="Compare Budget vs Tracking"/>
        </xdr:cNvPr>
        <xdr:cNvSpPr>
          <a:spLocks noChangeArrowheads="1"/>
        </xdr:cNvSpPr>
      </xdr:nvSpPr>
      <xdr:spPr bwMode="auto">
        <a:xfrm>
          <a:off x="5010150" y="76200"/>
          <a:ext cx="10477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11</xdr:col>
      <xdr:colOff>19050</xdr:colOff>
      <xdr:row>0</xdr:row>
      <xdr:rowOff>47625</xdr:rowOff>
    </xdr:from>
    <xdr:to>
      <xdr:col>11</xdr:col>
      <xdr:colOff>28575</xdr:colOff>
      <xdr:row>2</xdr:row>
      <xdr:rowOff>133350</xdr:rowOff>
    </xdr:to>
    <xdr:sp macro="" textlink="">
      <xdr:nvSpPr>
        <xdr:cNvPr id="1325" name="Line 301"/>
        <xdr:cNvSpPr>
          <a:spLocks noChangeShapeType="1"/>
        </xdr:cNvSpPr>
      </xdr:nvSpPr>
      <xdr:spPr bwMode="auto">
        <a:xfrm rot="60000">
          <a:off x="60674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47625</xdr:colOff>
      <xdr:row>0</xdr:row>
      <xdr:rowOff>47625</xdr:rowOff>
    </xdr:from>
    <xdr:to>
      <xdr:col>8</xdr:col>
      <xdr:colOff>57150</xdr:colOff>
      <xdr:row>2</xdr:row>
      <xdr:rowOff>133350</xdr:rowOff>
    </xdr:to>
    <xdr:sp macro="" textlink="">
      <xdr:nvSpPr>
        <xdr:cNvPr id="1326" name="Line 302"/>
        <xdr:cNvSpPr>
          <a:spLocks noChangeShapeType="1"/>
        </xdr:cNvSpPr>
      </xdr:nvSpPr>
      <xdr:spPr bwMode="auto">
        <a:xfrm rot="60000">
          <a:off x="496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457200</xdr:colOff>
      <xdr:row>0</xdr:row>
      <xdr:rowOff>47625</xdr:rowOff>
    </xdr:from>
    <xdr:to>
      <xdr:col>6</xdr:col>
      <xdr:colOff>466725</xdr:colOff>
      <xdr:row>2</xdr:row>
      <xdr:rowOff>133350</xdr:rowOff>
    </xdr:to>
    <xdr:sp macro="" textlink="">
      <xdr:nvSpPr>
        <xdr:cNvPr id="1327" name="Line 303"/>
        <xdr:cNvSpPr>
          <a:spLocks noChangeShapeType="1"/>
        </xdr:cNvSpPr>
      </xdr:nvSpPr>
      <xdr:spPr bwMode="auto">
        <a:xfrm rot="60000">
          <a:off x="38100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647700</xdr:colOff>
      <xdr:row>0</xdr:row>
      <xdr:rowOff>47625</xdr:rowOff>
    </xdr:from>
    <xdr:to>
      <xdr:col>4</xdr:col>
      <xdr:colOff>657225</xdr:colOff>
      <xdr:row>2</xdr:row>
      <xdr:rowOff>133350</xdr:rowOff>
    </xdr:to>
    <xdr:sp macro="" textlink="">
      <xdr:nvSpPr>
        <xdr:cNvPr id="1328" name="Line 304"/>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66675</xdr:colOff>
      <xdr:row>0</xdr:row>
      <xdr:rowOff>76200</xdr:rowOff>
    </xdr:from>
    <xdr:to>
      <xdr:col>14</xdr:col>
      <xdr:colOff>523875</xdr:colOff>
      <xdr:row>2</xdr:row>
      <xdr:rowOff>133350</xdr:rowOff>
    </xdr:to>
    <xdr:sp macro="" textlink="">
      <xdr:nvSpPr>
        <xdr:cNvPr id="1329" name="Rectangle 305">
          <a:hlinkClick xmlns:r="http://schemas.openxmlformats.org/officeDocument/2006/relationships" r:id="rId7" tooltip="View Help"/>
        </xdr:cNvPr>
        <xdr:cNvSpPr>
          <a:spLocks noChangeArrowheads="1"/>
        </xdr:cNvSpPr>
      </xdr:nvSpPr>
      <xdr:spPr bwMode="auto">
        <a:xfrm>
          <a:off x="735330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13</xdr:col>
      <xdr:colOff>47625</xdr:colOff>
      <xdr:row>0</xdr:row>
      <xdr:rowOff>47625</xdr:rowOff>
    </xdr:from>
    <xdr:to>
      <xdr:col>13</xdr:col>
      <xdr:colOff>57150</xdr:colOff>
      <xdr:row>2</xdr:row>
      <xdr:rowOff>133350</xdr:rowOff>
    </xdr:to>
    <xdr:sp macro="" textlink="">
      <xdr:nvSpPr>
        <xdr:cNvPr id="1330" name="Line 306"/>
        <xdr:cNvSpPr>
          <a:spLocks noChangeShapeType="1"/>
        </xdr:cNvSpPr>
      </xdr:nvSpPr>
      <xdr:spPr bwMode="auto">
        <a:xfrm rot="60000">
          <a:off x="73342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676275</xdr:colOff>
      <xdr:row>0</xdr:row>
      <xdr:rowOff>76200</xdr:rowOff>
    </xdr:from>
    <xdr:to>
      <xdr:col>6</xdr:col>
      <xdr:colOff>428625</xdr:colOff>
      <xdr:row>2</xdr:row>
      <xdr:rowOff>133350</xdr:rowOff>
    </xdr:to>
    <xdr:sp macro="" textlink="">
      <xdr:nvSpPr>
        <xdr:cNvPr id="1331" name="Rectangle 307">
          <a:hlinkClick xmlns:r="http://schemas.openxmlformats.org/officeDocument/2006/relationships" r:id="rId8" tooltip="Budget by Month"/>
        </xdr:cNvPr>
        <xdr:cNvSpPr>
          <a:spLocks noChangeArrowheads="1"/>
        </xdr:cNvSpPr>
      </xdr:nvSpPr>
      <xdr:spPr bwMode="auto">
        <a:xfrm>
          <a:off x="2495550"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6</xdr:col>
      <xdr:colOff>466725</xdr:colOff>
      <xdr:row>0</xdr:row>
      <xdr:rowOff>85725</xdr:rowOff>
    </xdr:from>
    <xdr:to>
      <xdr:col>7</xdr:col>
      <xdr:colOff>742950</xdr:colOff>
      <xdr:row>2</xdr:row>
      <xdr:rowOff>142875</xdr:rowOff>
    </xdr:to>
    <xdr:sp macro="" textlink="">
      <xdr:nvSpPr>
        <xdr:cNvPr id="1335" name="Rectangle 311">
          <a:hlinkClick xmlns:r="http://schemas.openxmlformats.org/officeDocument/2006/relationships" r:id="rId9" tooltip="Track Actual Spending"/>
        </xdr:cNvPr>
        <xdr:cNvSpPr>
          <a:spLocks noChangeArrowheads="1"/>
        </xdr:cNvSpPr>
      </xdr:nvSpPr>
      <xdr:spPr bwMode="auto">
        <a:xfrm>
          <a:off x="3819525" y="85725"/>
          <a:ext cx="10572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11</xdr:col>
      <xdr:colOff>28575</xdr:colOff>
      <xdr:row>0</xdr:row>
      <xdr:rowOff>66675</xdr:rowOff>
    </xdr:from>
    <xdr:to>
      <xdr:col>13</xdr:col>
      <xdr:colOff>47625</xdr:colOff>
      <xdr:row>2</xdr:row>
      <xdr:rowOff>152400</xdr:rowOff>
    </xdr:to>
    <xdr:sp macro="" textlink="">
      <xdr:nvSpPr>
        <xdr:cNvPr id="1336" name="Rectangle 312">
          <a:hlinkClick xmlns:r="http://schemas.openxmlformats.org/officeDocument/2006/relationships" r:id="rId10" tooltip="Spending Analyzer"/>
        </xdr:cNvPr>
        <xdr:cNvSpPr>
          <a:spLocks noChangeArrowheads="1"/>
        </xdr:cNvSpPr>
      </xdr:nvSpPr>
      <xdr:spPr bwMode="auto">
        <a:xfrm>
          <a:off x="6076950" y="66675"/>
          <a:ext cx="1257300" cy="409575"/>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12</xdr:col>
      <xdr:colOff>171450</xdr:colOff>
      <xdr:row>3</xdr:row>
      <xdr:rowOff>95250</xdr:rowOff>
    </xdr:from>
    <xdr:to>
      <xdr:col>14</xdr:col>
      <xdr:colOff>552450</xdr:colOff>
      <xdr:row>4</xdr:row>
      <xdr:rowOff>171450</xdr:rowOff>
    </xdr:to>
    <xdr:sp macro="" textlink="">
      <xdr:nvSpPr>
        <xdr:cNvPr id="1338" name="AutoShape 314">
          <a:hlinkClick xmlns:r="http://schemas.openxmlformats.org/officeDocument/2006/relationships" r:id="rId11" tooltip="Click here, then Unhide rows via Excel Format menu/ribbon above"/>
        </xdr:cNvPr>
        <xdr:cNvSpPr>
          <a:spLocks noChangeArrowheads="1"/>
        </xdr:cNvSpPr>
      </xdr:nvSpPr>
      <xdr:spPr bwMode="auto">
        <a:xfrm>
          <a:off x="6381750" y="581025"/>
          <a:ext cx="2162175" cy="238125"/>
        </a:xfrm>
        <a:prstGeom prst="roundRect">
          <a:avLst>
            <a:gd name="adj" fmla="val 16667"/>
          </a:avLst>
        </a:prstGeom>
        <a:gradFill rotWithShape="1">
          <a:gsLst>
            <a:gs pos="0">
              <a:srgbClr xmlns:mc="http://schemas.openxmlformats.org/markup-compatibility/2006" xmlns:a14="http://schemas.microsoft.com/office/drawing/2010/main" val="6C84A7" mc:Ignorable="a14" a14:legacySpreadsheetColorIndex="12">
                <a:gamma/>
                <a:tint val="73725"/>
                <a:invGamma/>
              </a:srgbClr>
            </a:gs>
            <a:gs pos="100000">
              <a:srgbClr xmlns:mc="http://schemas.openxmlformats.org/markup-compatibility/2006" xmlns:a14="http://schemas.microsoft.com/office/drawing/2010/main" val="385888" mc:Ignorable="a14" a14:legacySpreadsheetColorIndex="12"/>
            </a:gs>
          </a:gsLst>
          <a:lin ang="5400000" scaled="1"/>
        </a:gradFill>
        <a:ln w="9525">
          <a:solidFill>
            <a:srgbClr xmlns:mc="http://schemas.openxmlformats.org/markup-compatibility/2006" xmlns:a14="http://schemas.microsoft.com/office/drawing/2010/main" val="648EB0" mc:Ignorable="a14" a14:legacySpreadsheetColorIndex="40"/>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900" b="1" i="0" u="none" strike="noStrike" baseline="0">
              <a:solidFill>
                <a:srgbClr val="FFFFFF"/>
              </a:solidFill>
              <a:latin typeface="Arial"/>
              <a:cs typeface="Arial"/>
            </a:rPr>
            <a:t>Add rows</a:t>
          </a:r>
          <a:r>
            <a:rPr lang="en-US" sz="900" b="0" i="0" u="none" strike="noStrike" baseline="0">
              <a:solidFill>
                <a:srgbClr val="FFFFFF"/>
              </a:solidFill>
              <a:latin typeface="Arial"/>
              <a:cs typeface="Arial"/>
            </a:rPr>
            <a:t> (click here, then unhide)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17</xdr:col>
      <xdr:colOff>57150</xdr:colOff>
      <xdr:row>5</xdr:row>
      <xdr:rowOff>238125</xdr:rowOff>
    </xdr:from>
    <xdr:to>
      <xdr:col>22</xdr:col>
      <xdr:colOff>476250</xdr:colOff>
      <xdr:row>31</xdr:row>
      <xdr:rowOff>114300</xdr:rowOff>
    </xdr:to>
    <xdr:graphicFrame macro="">
      <xdr:nvGraphicFramePr>
        <xdr:cNvPr id="6309" name="Chart 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19050</xdr:colOff>
          <xdr:row>5</xdr:row>
          <xdr:rowOff>38100</xdr:rowOff>
        </xdr:from>
        <xdr:to>
          <xdr:col>4</xdr:col>
          <xdr:colOff>552450</xdr:colOff>
          <xdr:row>5</xdr:row>
          <xdr:rowOff>238125</xdr:rowOff>
        </xdr:to>
        <xdr:sp macro="" textlink="">
          <xdr:nvSpPr>
            <xdr:cNvPr id="6160" name="Drop Down 16" hidden="1">
              <a:extLst>
                <a:ext uri="{63B3BB69-23CF-44E3-9099-C40C66FF867C}">
                  <a14:compatExt spid="_x0000_s6160"/>
                </a:ext>
              </a:extLst>
            </xdr:cNvPr>
            <xdr:cNvSpPr/>
          </xdr:nvSpPr>
          <xdr:spPr>
            <a:xfrm>
              <a:off x="0" y="0"/>
              <a:ext cx="0" cy="0"/>
            </a:xfrm>
            <a:prstGeom prst="rect">
              <a:avLst/>
            </a:prstGeom>
          </xdr:spPr>
        </xdr:sp>
        <xdr:clientData fPrintsWithSheet="0"/>
      </xdr:twoCellAnchor>
    </mc:Choice>
    <mc:Fallback/>
  </mc:AlternateContent>
  <xdr:twoCellAnchor editAs="oneCell">
    <xdr:from>
      <xdr:col>17</xdr:col>
      <xdr:colOff>57150</xdr:colOff>
      <xdr:row>69</xdr:row>
      <xdr:rowOff>104775</xdr:rowOff>
    </xdr:from>
    <xdr:to>
      <xdr:col>22</xdr:col>
      <xdr:colOff>466725</xdr:colOff>
      <xdr:row>98</xdr:row>
      <xdr:rowOff>123825</xdr:rowOff>
    </xdr:to>
    <xdr:graphicFrame macro="">
      <xdr:nvGraphicFramePr>
        <xdr:cNvPr id="6198"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66675</xdr:colOff>
      <xdr:row>33</xdr:row>
      <xdr:rowOff>123825</xdr:rowOff>
    </xdr:from>
    <xdr:to>
      <xdr:col>22</xdr:col>
      <xdr:colOff>504825</xdr:colOff>
      <xdr:row>35</xdr:row>
      <xdr:rowOff>85725</xdr:rowOff>
    </xdr:to>
    <xdr:pic>
      <xdr:nvPicPr>
        <xdr:cNvPr id="6324" name="Picture 180"/>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91675" y="3276600"/>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161925</xdr:colOff>
      <xdr:row>33</xdr:row>
      <xdr:rowOff>152400</xdr:rowOff>
    </xdr:from>
    <xdr:to>
      <xdr:col>21</xdr:col>
      <xdr:colOff>552450</xdr:colOff>
      <xdr:row>35</xdr:row>
      <xdr:rowOff>47625</xdr:rowOff>
    </xdr:to>
    <xdr:sp macro="" textlink="">
      <xdr:nvSpPr>
        <xdr:cNvPr id="6325" name="Rectangle 181"/>
        <xdr:cNvSpPr>
          <a:spLocks noChangeArrowheads="1"/>
        </xdr:cNvSpPr>
      </xdr:nvSpPr>
      <xdr:spPr bwMode="auto">
        <a:xfrm>
          <a:off x="9686925" y="3305175"/>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Summary</a:t>
          </a:r>
        </a:p>
      </xdr:txBody>
    </xdr:sp>
    <xdr:clientData/>
  </xdr:twoCellAnchor>
  <xdr:twoCellAnchor editAs="oneCell">
    <xdr:from>
      <xdr:col>17</xdr:col>
      <xdr:colOff>57150</xdr:colOff>
      <xdr:row>5</xdr:row>
      <xdr:rowOff>9525</xdr:rowOff>
    </xdr:from>
    <xdr:to>
      <xdr:col>22</xdr:col>
      <xdr:colOff>495300</xdr:colOff>
      <xdr:row>6</xdr:row>
      <xdr:rowOff>19050</xdr:rowOff>
    </xdr:to>
    <xdr:pic>
      <xdr:nvPicPr>
        <xdr:cNvPr id="6322" name="Picture 178"/>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82150" y="885825"/>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21</xdr:col>
          <xdr:colOff>495300</xdr:colOff>
          <xdr:row>5</xdr:row>
          <xdr:rowOff>47625</xdr:rowOff>
        </xdr:from>
        <xdr:to>
          <xdr:col>22</xdr:col>
          <xdr:colOff>419100</xdr:colOff>
          <xdr:row>5</xdr:row>
          <xdr:rowOff>247650</xdr:rowOff>
        </xdr:to>
        <xdr:sp macro="" textlink="">
          <xdr:nvSpPr>
            <xdr:cNvPr id="6157" name="Drop Down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xdr:twoCellAnchor editAs="oneCell">
    <xdr:from>
      <xdr:col>17</xdr:col>
      <xdr:colOff>114300</xdr:colOff>
      <xdr:row>5</xdr:row>
      <xdr:rowOff>28575</xdr:rowOff>
    </xdr:from>
    <xdr:to>
      <xdr:col>20</xdr:col>
      <xdr:colOff>0</xdr:colOff>
      <xdr:row>5</xdr:row>
      <xdr:rowOff>247650</xdr:rowOff>
    </xdr:to>
    <xdr:sp macro="" textlink="">
      <xdr:nvSpPr>
        <xdr:cNvPr id="6323" name="Rectangle 179"/>
        <xdr:cNvSpPr>
          <a:spLocks noChangeArrowheads="1"/>
        </xdr:cNvSpPr>
      </xdr:nvSpPr>
      <xdr:spPr bwMode="auto">
        <a:xfrm>
          <a:off x="9639300" y="9048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Budget Summary</a:t>
          </a:r>
        </a:p>
      </xdr:txBody>
    </xdr:sp>
    <xdr:clientData/>
  </xdr:twoCellAnchor>
  <xdr:twoCellAnchor editAs="oneCell">
    <xdr:from>
      <xdr:col>19</xdr:col>
      <xdr:colOff>438150</xdr:colOff>
      <xdr:row>5</xdr:row>
      <xdr:rowOff>47625</xdr:rowOff>
    </xdr:from>
    <xdr:to>
      <xdr:col>21</xdr:col>
      <xdr:colOff>504825</xdr:colOff>
      <xdr:row>5</xdr:row>
      <xdr:rowOff>266700</xdr:rowOff>
    </xdr:to>
    <xdr:sp macro="" textlink="">
      <xdr:nvSpPr>
        <xdr:cNvPr id="6327" name="Rectangle 183"/>
        <xdr:cNvSpPr>
          <a:spLocks noChangeArrowheads="1"/>
        </xdr:cNvSpPr>
      </xdr:nvSpPr>
      <xdr:spPr bwMode="auto">
        <a:xfrm>
          <a:off x="10991850" y="923925"/>
          <a:ext cx="7715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US" sz="1000" b="0" i="0" u="none" strike="noStrike" baseline="0">
              <a:solidFill>
                <a:srgbClr val="FFFFFF"/>
              </a:solidFill>
              <a:latin typeface="Arial"/>
              <a:cs typeface="Arial"/>
            </a:rPr>
            <a:t>Chart:</a:t>
          </a:r>
        </a:p>
      </xdr:txBody>
    </xdr:sp>
    <xdr:clientData/>
  </xdr:twoCellAnchor>
  <xdr:twoCellAnchor editAs="oneCell">
    <xdr:from>
      <xdr:col>17</xdr:col>
      <xdr:colOff>47625</xdr:colOff>
      <xdr:row>68</xdr:row>
      <xdr:rowOff>0</xdr:rowOff>
    </xdr:from>
    <xdr:to>
      <xdr:col>22</xdr:col>
      <xdr:colOff>485775</xdr:colOff>
      <xdr:row>69</xdr:row>
      <xdr:rowOff>123825</xdr:rowOff>
    </xdr:to>
    <xdr:pic>
      <xdr:nvPicPr>
        <xdr:cNvPr id="6332" name="Picture 188"/>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72625" y="7200900"/>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142875</xdr:colOff>
      <xdr:row>68</xdr:row>
      <xdr:rowOff>19050</xdr:rowOff>
    </xdr:from>
    <xdr:to>
      <xdr:col>21</xdr:col>
      <xdr:colOff>533400</xdr:colOff>
      <xdr:row>69</xdr:row>
      <xdr:rowOff>76200</xdr:rowOff>
    </xdr:to>
    <xdr:sp macro="" textlink="">
      <xdr:nvSpPr>
        <xdr:cNvPr id="6333" name="Rectangle 189"/>
        <xdr:cNvSpPr>
          <a:spLocks noChangeArrowheads="1"/>
        </xdr:cNvSpPr>
      </xdr:nvSpPr>
      <xdr:spPr bwMode="auto">
        <a:xfrm>
          <a:off x="9667875" y="7219950"/>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Month</a:t>
          </a:r>
        </a:p>
      </xdr:txBody>
    </xdr:sp>
    <xdr:clientData/>
  </xdr:twoCellAnchor>
  <xdr:twoCellAnchor editAs="oneCell">
    <xdr:from>
      <xdr:col>17</xdr:col>
      <xdr:colOff>66675</xdr:colOff>
      <xdr:row>35</xdr:row>
      <xdr:rowOff>85725</xdr:rowOff>
    </xdr:from>
    <xdr:to>
      <xdr:col>22</xdr:col>
      <xdr:colOff>485775</xdr:colOff>
      <xdr:row>67</xdr:row>
      <xdr:rowOff>85725</xdr:rowOff>
    </xdr:to>
    <xdr:graphicFrame macro="">
      <xdr:nvGraphicFramePr>
        <xdr:cNvPr id="6344" name="Chart 2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400050</xdr:colOff>
          <xdr:row>4</xdr:row>
          <xdr:rowOff>0</xdr:rowOff>
        </xdr:from>
        <xdr:to>
          <xdr:col>4</xdr:col>
          <xdr:colOff>114300</xdr:colOff>
          <xdr:row>4</xdr:row>
          <xdr:rowOff>209550</xdr:rowOff>
        </xdr:to>
        <xdr:sp macro="" textlink="">
          <xdr:nvSpPr>
            <xdr:cNvPr id="6346" name="Drop Down 202" hidden="1">
              <a:extLst>
                <a:ext uri="{63B3BB69-23CF-44E3-9099-C40C66FF867C}">
                  <a14:compatExt spid="_x0000_s6346"/>
                </a:ext>
              </a:extLst>
            </xdr:cNvPr>
            <xdr:cNvSpPr/>
          </xdr:nvSpPr>
          <xdr:spPr>
            <a:xfrm>
              <a:off x="0" y="0"/>
              <a:ext cx="0" cy="0"/>
            </a:xfrm>
            <a:prstGeom prst="rect">
              <a:avLst/>
            </a:prstGeom>
          </xdr:spPr>
        </xdr:sp>
        <xdr:clientData/>
      </xdr:twoCellAnchor>
    </mc:Choice>
    <mc:Fallback/>
  </mc:AlternateContent>
  <xdr:twoCellAnchor editAs="oneCell">
    <xdr:from>
      <xdr:col>0</xdr:col>
      <xdr:colOff>200025</xdr:colOff>
      <xdr:row>0</xdr:row>
      <xdr:rowOff>47625</xdr:rowOff>
    </xdr:from>
    <xdr:to>
      <xdr:col>15</xdr:col>
      <xdr:colOff>371475</xdr:colOff>
      <xdr:row>3</xdr:row>
      <xdr:rowOff>0</xdr:rowOff>
    </xdr:to>
    <xdr:pic>
      <xdr:nvPicPr>
        <xdr:cNvPr id="6347" name="Picture 20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4300" y="47625"/>
          <a:ext cx="84867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76200</xdr:rowOff>
    </xdr:from>
    <xdr:to>
      <xdr:col>2</xdr:col>
      <xdr:colOff>904875</xdr:colOff>
      <xdr:row>2</xdr:row>
      <xdr:rowOff>133350</xdr:rowOff>
    </xdr:to>
    <xdr:sp macro="" textlink="">
      <xdr:nvSpPr>
        <xdr:cNvPr id="6349" name="Rectangle 205">
          <a:hlinkClick xmlns:r="http://schemas.openxmlformats.org/officeDocument/2006/relationships" r:id="rId7"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6350" name="Line 206"/>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238125</xdr:colOff>
      <xdr:row>0</xdr:row>
      <xdr:rowOff>76200</xdr:rowOff>
    </xdr:from>
    <xdr:to>
      <xdr:col>11</xdr:col>
      <xdr:colOff>171450</xdr:colOff>
      <xdr:row>2</xdr:row>
      <xdr:rowOff>133350</xdr:rowOff>
    </xdr:to>
    <xdr:sp macro="" textlink="">
      <xdr:nvSpPr>
        <xdr:cNvPr id="6351" name="Rectangle 207">
          <a:hlinkClick xmlns:r="http://schemas.openxmlformats.org/officeDocument/2006/relationships" r:id="rId8" tooltip="Compare Budget vs Tracking"/>
        </xdr:cNvPr>
        <xdr:cNvSpPr>
          <a:spLocks noChangeArrowheads="1"/>
        </xdr:cNvSpPr>
      </xdr:nvSpPr>
      <xdr:spPr bwMode="auto">
        <a:xfrm>
          <a:off x="4981575" y="76200"/>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9</xdr:col>
      <xdr:colOff>219075</xdr:colOff>
      <xdr:row>0</xdr:row>
      <xdr:rowOff>47625</xdr:rowOff>
    </xdr:from>
    <xdr:to>
      <xdr:col>9</xdr:col>
      <xdr:colOff>228600</xdr:colOff>
      <xdr:row>2</xdr:row>
      <xdr:rowOff>133350</xdr:rowOff>
    </xdr:to>
    <xdr:sp macro="" textlink="">
      <xdr:nvSpPr>
        <xdr:cNvPr id="6353" name="Line 209"/>
        <xdr:cNvSpPr>
          <a:spLocks noChangeShapeType="1"/>
        </xdr:cNvSpPr>
      </xdr:nvSpPr>
      <xdr:spPr bwMode="auto">
        <a:xfrm rot="60000">
          <a:off x="496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228600</xdr:colOff>
      <xdr:row>0</xdr:row>
      <xdr:rowOff>47625</xdr:rowOff>
    </xdr:from>
    <xdr:to>
      <xdr:col>7</xdr:col>
      <xdr:colOff>238125</xdr:colOff>
      <xdr:row>2</xdr:row>
      <xdr:rowOff>133350</xdr:rowOff>
    </xdr:to>
    <xdr:sp macro="" textlink="">
      <xdr:nvSpPr>
        <xdr:cNvPr id="6354" name="Line 210"/>
        <xdr:cNvSpPr>
          <a:spLocks noChangeShapeType="1"/>
        </xdr:cNvSpPr>
      </xdr:nvSpPr>
      <xdr:spPr bwMode="auto">
        <a:xfrm rot="60000">
          <a:off x="38100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47625</xdr:colOff>
      <xdr:row>0</xdr:row>
      <xdr:rowOff>47625</xdr:rowOff>
    </xdr:from>
    <xdr:to>
      <xdr:col>5</xdr:col>
      <xdr:colOff>57150</xdr:colOff>
      <xdr:row>2</xdr:row>
      <xdr:rowOff>133350</xdr:rowOff>
    </xdr:to>
    <xdr:sp macro="" textlink="">
      <xdr:nvSpPr>
        <xdr:cNvPr id="6355" name="Line 211"/>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285750</xdr:colOff>
      <xdr:row>0</xdr:row>
      <xdr:rowOff>76200</xdr:rowOff>
    </xdr:from>
    <xdr:to>
      <xdr:col>15</xdr:col>
      <xdr:colOff>285750</xdr:colOff>
      <xdr:row>2</xdr:row>
      <xdr:rowOff>133350</xdr:rowOff>
    </xdr:to>
    <xdr:sp macro="" textlink="">
      <xdr:nvSpPr>
        <xdr:cNvPr id="6356" name="Rectangle 212">
          <a:hlinkClick xmlns:r="http://schemas.openxmlformats.org/officeDocument/2006/relationships" r:id="rId9" tooltip="View Help"/>
        </xdr:cNvPr>
        <xdr:cNvSpPr>
          <a:spLocks noChangeArrowheads="1"/>
        </xdr:cNvSpPr>
      </xdr:nvSpPr>
      <xdr:spPr bwMode="auto">
        <a:xfrm>
          <a:off x="735330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13</xdr:col>
      <xdr:colOff>276225</xdr:colOff>
      <xdr:row>0</xdr:row>
      <xdr:rowOff>66675</xdr:rowOff>
    </xdr:from>
    <xdr:to>
      <xdr:col>13</xdr:col>
      <xdr:colOff>285750</xdr:colOff>
      <xdr:row>2</xdr:row>
      <xdr:rowOff>152400</xdr:rowOff>
    </xdr:to>
    <xdr:sp macro="" textlink="">
      <xdr:nvSpPr>
        <xdr:cNvPr id="6357" name="Line 213"/>
        <xdr:cNvSpPr>
          <a:spLocks noChangeShapeType="1"/>
        </xdr:cNvSpPr>
      </xdr:nvSpPr>
      <xdr:spPr bwMode="auto">
        <a:xfrm rot="60000">
          <a:off x="7343775" y="6667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0</xdr:row>
      <xdr:rowOff>85725</xdr:rowOff>
    </xdr:from>
    <xdr:to>
      <xdr:col>9</xdr:col>
      <xdr:colOff>133350</xdr:colOff>
      <xdr:row>2</xdr:row>
      <xdr:rowOff>142875</xdr:rowOff>
    </xdr:to>
    <xdr:sp macro="" textlink="">
      <xdr:nvSpPr>
        <xdr:cNvPr id="6359" name="Rectangle 215">
          <a:hlinkClick xmlns:r="http://schemas.openxmlformats.org/officeDocument/2006/relationships" r:id="rId10" tooltip="Track Actual Spending"/>
        </xdr:cNvPr>
        <xdr:cNvSpPr>
          <a:spLocks noChangeArrowheads="1"/>
        </xdr:cNvSpPr>
      </xdr:nvSpPr>
      <xdr:spPr bwMode="auto">
        <a:xfrm>
          <a:off x="3819525" y="85725"/>
          <a:ext cx="10572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11</xdr:col>
      <xdr:colOff>180975</xdr:colOff>
      <xdr:row>0</xdr:row>
      <xdr:rowOff>66675</xdr:rowOff>
    </xdr:from>
    <xdr:to>
      <xdr:col>13</xdr:col>
      <xdr:colOff>276225</xdr:colOff>
      <xdr:row>2</xdr:row>
      <xdr:rowOff>152400</xdr:rowOff>
    </xdr:to>
    <xdr:sp macro="" textlink="">
      <xdr:nvSpPr>
        <xdr:cNvPr id="6360" name="Rectangle 216">
          <a:hlinkClick xmlns:r="http://schemas.openxmlformats.org/officeDocument/2006/relationships" r:id="rId11" tooltip="Spending Analyzer"/>
        </xdr:cNvPr>
        <xdr:cNvSpPr>
          <a:spLocks noChangeArrowheads="1"/>
        </xdr:cNvSpPr>
      </xdr:nvSpPr>
      <xdr:spPr bwMode="auto">
        <a:xfrm>
          <a:off x="6086475" y="66675"/>
          <a:ext cx="1257300" cy="409575"/>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5</xdr:col>
      <xdr:colOff>38100</xdr:colOff>
      <xdr:row>0</xdr:row>
      <xdr:rowOff>57150</xdr:rowOff>
    </xdr:from>
    <xdr:to>
      <xdr:col>7</xdr:col>
      <xdr:colOff>228600</xdr:colOff>
      <xdr:row>3</xdr:row>
      <xdr:rowOff>0</xdr:rowOff>
    </xdr:to>
    <xdr:sp macro="" textlink="">
      <xdr:nvSpPr>
        <xdr:cNvPr id="6313" name="Rectangle 169"/>
        <xdr:cNvSpPr>
          <a:spLocks noChangeArrowheads="1"/>
        </xdr:cNvSpPr>
      </xdr:nvSpPr>
      <xdr:spPr bwMode="auto">
        <a:xfrm>
          <a:off x="2457450" y="57150"/>
          <a:ext cx="1352550" cy="428625"/>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Budget by Month</a:t>
          </a:r>
        </a:p>
      </xdr:txBody>
    </xdr:sp>
    <xdr:clientData/>
  </xdr:twoCellAnchor>
  <xdr:twoCellAnchor editAs="oneCell">
    <xdr:from>
      <xdr:col>2</xdr:col>
      <xdr:colOff>914400</xdr:colOff>
      <xdr:row>0</xdr:row>
      <xdr:rowOff>47625</xdr:rowOff>
    </xdr:from>
    <xdr:to>
      <xdr:col>5</xdr:col>
      <xdr:colOff>57150</xdr:colOff>
      <xdr:row>2</xdr:row>
      <xdr:rowOff>142875</xdr:rowOff>
    </xdr:to>
    <xdr:sp macro="" textlink="">
      <xdr:nvSpPr>
        <xdr:cNvPr id="6361" name="Rectangle 217">
          <a:hlinkClick xmlns:r="http://schemas.openxmlformats.org/officeDocument/2006/relationships" r:id="rId12" tooltip="Quick Budget"/>
        </xdr:cNvPr>
        <xdr:cNvSpPr>
          <a:spLocks noChangeArrowheads="1"/>
        </xdr:cNvSpPr>
      </xdr:nvSpPr>
      <xdr:spPr bwMode="auto">
        <a:xfrm>
          <a:off x="1162050"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11</xdr:col>
      <xdr:colOff>495300</xdr:colOff>
      <xdr:row>3</xdr:row>
      <xdr:rowOff>95250</xdr:rowOff>
    </xdr:from>
    <xdr:to>
      <xdr:col>15</xdr:col>
      <xdr:colOff>333375</xdr:colOff>
      <xdr:row>4</xdr:row>
      <xdr:rowOff>171450</xdr:rowOff>
    </xdr:to>
    <xdr:sp macro="" textlink="">
      <xdr:nvSpPr>
        <xdr:cNvPr id="6363" name="AutoShape 219">
          <a:hlinkClick xmlns:r="http://schemas.openxmlformats.org/officeDocument/2006/relationships" r:id="rId13" tooltip="Click here, then Unhide rows via Excel Format menu/ribbon above"/>
        </xdr:cNvPr>
        <xdr:cNvSpPr>
          <a:spLocks noChangeArrowheads="1"/>
        </xdr:cNvSpPr>
      </xdr:nvSpPr>
      <xdr:spPr bwMode="auto">
        <a:xfrm>
          <a:off x="6400800" y="581025"/>
          <a:ext cx="2162175" cy="238125"/>
        </a:xfrm>
        <a:prstGeom prst="roundRect">
          <a:avLst>
            <a:gd name="adj" fmla="val 16667"/>
          </a:avLst>
        </a:prstGeom>
        <a:gradFill rotWithShape="1">
          <a:gsLst>
            <a:gs pos="0">
              <a:srgbClr xmlns:mc="http://schemas.openxmlformats.org/markup-compatibility/2006" xmlns:a14="http://schemas.microsoft.com/office/drawing/2010/main" val="6C84A7" mc:Ignorable="a14" a14:legacySpreadsheetColorIndex="12">
                <a:gamma/>
                <a:tint val="73725"/>
                <a:invGamma/>
              </a:srgbClr>
            </a:gs>
            <a:gs pos="100000">
              <a:srgbClr xmlns:mc="http://schemas.openxmlformats.org/markup-compatibility/2006" xmlns:a14="http://schemas.microsoft.com/office/drawing/2010/main" val="385888" mc:Ignorable="a14" a14:legacySpreadsheetColorIndex="12"/>
            </a:gs>
          </a:gsLst>
          <a:lin ang="5400000" scaled="1"/>
        </a:gradFill>
        <a:ln w="9525">
          <a:solidFill>
            <a:srgbClr xmlns:mc="http://schemas.openxmlformats.org/markup-compatibility/2006" xmlns:a14="http://schemas.microsoft.com/office/drawing/2010/main" val="648EB0" mc:Ignorable="a14" a14:legacySpreadsheetColorIndex="40"/>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900" b="1" i="0" u="none" strike="noStrike" baseline="0">
              <a:solidFill>
                <a:srgbClr val="FFFFFF"/>
              </a:solidFill>
              <a:latin typeface="Arial"/>
              <a:cs typeface="Arial"/>
            </a:rPr>
            <a:t>Add rows</a:t>
          </a:r>
          <a:r>
            <a:rPr lang="en-US" sz="900" b="0" i="0" u="none" strike="noStrike" baseline="0">
              <a:solidFill>
                <a:srgbClr val="FFFFFF"/>
              </a:solidFill>
              <a:latin typeface="Arial"/>
              <a:cs typeface="Arial"/>
            </a:rPr>
            <a:t> (click here, then unhide)</a:t>
          </a:r>
        </a:p>
      </xdr:txBody>
    </xdr:sp>
    <xdr:clientData fPrintsWithSheet="0"/>
  </xdr:twoCellAnchor>
  <xdr:twoCellAnchor editAs="oneCell">
    <xdr:from>
      <xdr:col>11</xdr:col>
      <xdr:colOff>161925</xdr:colOff>
      <xdr:row>0</xdr:row>
      <xdr:rowOff>47625</xdr:rowOff>
    </xdr:from>
    <xdr:to>
      <xdr:col>11</xdr:col>
      <xdr:colOff>171450</xdr:colOff>
      <xdr:row>2</xdr:row>
      <xdr:rowOff>133350</xdr:rowOff>
    </xdr:to>
    <xdr:sp macro="" textlink="">
      <xdr:nvSpPr>
        <xdr:cNvPr id="6364" name="Line 220"/>
        <xdr:cNvSpPr>
          <a:spLocks noChangeShapeType="1"/>
        </xdr:cNvSpPr>
      </xdr:nvSpPr>
      <xdr:spPr bwMode="auto">
        <a:xfrm rot="60000">
          <a:off x="60674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66675</xdr:colOff>
      <xdr:row>6</xdr:row>
      <xdr:rowOff>19050</xdr:rowOff>
    </xdr:from>
    <xdr:to>
      <xdr:col>22</xdr:col>
      <xdr:colOff>400050</xdr:colOff>
      <xdr:row>31</xdr:row>
      <xdr:rowOff>19050</xdr:rowOff>
    </xdr:to>
    <xdr:graphicFrame macro="">
      <xdr:nvGraphicFramePr>
        <xdr:cNvPr id="4184" name="Chart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47625</xdr:rowOff>
    </xdr:from>
    <xdr:to>
      <xdr:col>14</xdr:col>
      <xdr:colOff>371475</xdr:colOff>
      <xdr:row>3</xdr:row>
      <xdr:rowOff>0</xdr:rowOff>
    </xdr:to>
    <xdr:pic>
      <xdr:nvPicPr>
        <xdr:cNvPr id="4187" name="Picture 9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47625"/>
          <a:ext cx="84867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76200</xdr:rowOff>
    </xdr:from>
    <xdr:to>
      <xdr:col>2</xdr:col>
      <xdr:colOff>904875</xdr:colOff>
      <xdr:row>2</xdr:row>
      <xdr:rowOff>133350</xdr:rowOff>
    </xdr:to>
    <xdr:sp macro="" textlink="">
      <xdr:nvSpPr>
        <xdr:cNvPr id="4188" name="Rectangle 92">
          <a:hlinkClick xmlns:r="http://schemas.openxmlformats.org/officeDocument/2006/relationships" r:id="rId3"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4189" name="Line 93"/>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914400</xdr:colOff>
      <xdr:row>0</xdr:row>
      <xdr:rowOff>47625</xdr:rowOff>
    </xdr:from>
    <xdr:to>
      <xdr:col>4</xdr:col>
      <xdr:colOff>57150</xdr:colOff>
      <xdr:row>2</xdr:row>
      <xdr:rowOff>142875</xdr:rowOff>
    </xdr:to>
    <xdr:sp macro="" textlink="">
      <xdr:nvSpPr>
        <xdr:cNvPr id="4190" name="Rectangle 94">
          <a:hlinkClick xmlns:r="http://schemas.openxmlformats.org/officeDocument/2006/relationships" r:id="rId4" tooltip="Quick Budget"/>
        </xdr:cNvPr>
        <xdr:cNvSpPr>
          <a:spLocks noChangeArrowheads="1"/>
        </xdr:cNvSpPr>
      </xdr:nvSpPr>
      <xdr:spPr bwMode="auto">
        <a:xfrm>
          <a:off x="1162050"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8</xdr:col>
      <xdr:colOff>238125</xdr:colOff>
      <xdr:row>0</xdr:row>
      <xdr:rowOff>76200</xdr:rowOff>
    </xdr:from>
    <xdr:to>
      <xdr:col>10</xdr:col>
      <xdr:colOff>171450</xdr:colOff>
      <xdr:row>2</xdr:row>
      <xdr:rowOff>133350</xdr:rowOff>
    </xdr:to>
    <xdr:sp macro="" textlink="">
      <xdr:nvSpPr>
        <xdr:cNvPr id="4192" name="Rectangle 96">
          <a:hlinkClick xmlns:r="http://schemas.openxmlformats.org/officeDocument/2006/relationships" r:id="rId5" tooltip="Compare Budget vs Tracking"/>
        </xdr:cNvPr>
        <xdr:cNvSpPr>
          <a:spLocks noChangeArrowheads="1"/>
        </xdr:cNvSpPr>
      </xdr:nvSpPr>
      <xdr:spPr bwMode="auto">
        <a:xfrm>
          <a:off x="4981575" y="76200"/>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10</xdr:col>
      <xdr:colOff>161925</xdr:colOff>
      <xdr:row>0</xdr:row>
      <xdr:rowOff>47625</xdr:rowOff>
    </xdr:from>
    <xdr:to>
      <xdr:col>10</xdr:col>
      <xdr:colOff>171450</xdr:colOff>
      <xdr:row>2</xdr:row>
      <xdr:rowOff>133350</xdr:rowOff>
    </xdr:to>
    <xdr:sp macro="" textlink="">
      <xdr:nvSpPr>
        <xdr:cNvPr id="4194" name="Line 98"/>
        <xdr:cNvSpPr>
          <a:spLocks noChangeShapeType="1"/>
        </xdr:cNvSpPr>
      </xdr:nvSpPr>
      <xdr:spPr bwMode="auto">
        <a:xfrm rot="60000">
          <a:off x="60674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219075</xdr:colOff>
      <xdr:row>0</xdr:row>
      <xdr:rowOff>47625</xdr:rowOff>
    </xdr:from>
    <xdr:to>
      <xdr:col>8</xdr:col>
      <xdr:colOff>228600</xdr:colOff>
      <xdr:row>2</xdr:row>
      <xdr:rowOff>133350</xdr:rowOff>
    </xdr:to>
    <xdr:sp macro="" textlink="">
      <xdr:nvSpPr>
        <xdr:cNvPr id="4195" name="Line 99"/>
        <xdr:cNvSpPr>
          <a:spLocks noChangeShapeType="1"/>
        </xdr:cNvSpPr>
      </xdr:nvSpPr>
      <xdr:spPr bwMode="auto">
        <a:xfrm rot="60000">
          <a:off x="496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247650</xdr:colOff>
      <xdr:row>0</xdr:row>
      <xdr:rowOff>47625</xdr:rowOff>
    </xdr:from>
    <xdr:to>
      <xdr:col>6</xdr:col>
      <xdr:colOff>257175</xdr:colOff>
      <xdr:row>2</xdr:row>
      <xdr:rowOff>133350</xdr:rowOff>
    </xdr:to>
    <xdr:sp macro="" textlink="">
      <xdr:nvSpPr>
        <xdr:cNvPr id="4196" name="Line 100"/>
        <xdr:cNvSpPr>
          <a:spLocks noChangeShapeType="1"/>
        </xdr:cNvSpPr>
      </xdr:nvSpPr>
      <xdr:spPr bwMode="auto">
        <a:xfrm rot="60000">
          <a:off x="38290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47625</xdr:colOff>
      <xdr:row>0</xdr:row>
      <xdr:rowOff>47625</xdr:rowOff>
    </xdr:from>
    <xdr:to>
      <xdr:col>4</xdr:col>
      <xdr:colOff>57150</xdr:colOff>
      <xdr:row>2</xdr:row>
      <xdr:rowOff>133350</xdr:rowOff>
    </xdr:to>
    <xdr:sp macro="" textlink="">
      <xdr:nvSpPr>
        <xdr:cNvPr id="4197" name="Line 101"/>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285750</xdr:colOff>
      <xdr:row>0</xdr:row>
      <xdr:rowOff>76200</xdr:rowOff>
    </xdr:from>
    <xdr:to>
      <xdr:col>14</xdr:col>
      <xdr:colOff>285750</xdr:colOff>
      <xdr:row>2</xdr:row>
      <xdr:rowOff>133350</xdr:rowOff>
    </xdr:to>
    <xdr:sp macro="" textlink="">
      <xdr:nvSpPr>
        <xdr:cNvPr id="4200" name="Rectangle 104">
          <a:hlinkClick xmlns:r="http://schemas.openxmlformats.org/officeDocument/2006/relationships" r:id="rId6" tooltip="View Help"/>
        </xdr:cNvPr>
        <xdr:cNvSpPr>
          <a:spLocks noChangeArrowheads="1"/>
        </xdr:cNvSpPr>
      </xdr:nvSpPr>
      <xdr:spPr bwMode="auto">
        <a:xfrm>
          <a:off x="735330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12</xdr:col>
      <xdr:colOff>276225</xdr:colOff>
      <xdr:row>0</xdr:row>
      <xdr:rowOff>66675</xdr:rowOff>
    </xdr:from>
    <xdr:to>
      <xdr:col>12</xdr:col>
      <xdr:colOff>285750</xdr:colOff>
      <xdr:row>2</xdr:row>
      <xdr:rowOff>152400</xdr:rowOff>
    </xdr:to>
    <xdr:sp macro="" textlink="">
      <xdr:nvSpPr>
        <xdr:cNvPr id="4201" name="Line 105"/>
        <xdr:cNvSpPr>
          <a:spLocks noChangeShapeType="1"/>
        </xdr:cNvSpPr>
      </xdr:nvSpPr>
      <xdr:spPr bwMode="auto">
        <a:xfrm rot="60000">
          <a:off x="7343775" y="6667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66675</xdr:colOff>
      <xdr:row>5</xdr:row>
      <xdr:rowOff>9525</xdr:rowOff>
    </xdr:from>
    <xdr:to>
      <xdr:col>22</xdr:col>
      <xdr:colOff>428625</xdr:colOff>
      <xdr:row>6</xdr:row>
      <xdr:rowOff>19050</xdr:rowOff>
    </xdr:to>
    <xdr:pic>
      <xdr:nvPicPr>
        <xdr:cNvPr id="4202" name="Picture 106"/>
        <xdr:cNvPicPr>
          <a:picLocks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591675" y="885825"/>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123825</xdr:colOff>
      <xdr:row>5</xdr:row>
      <xdr:rowOff>28575</xdr:rowOff>
    </xdr:from>
    <xdr:to>
      <xdr:col>19</xdr:col>
      <xdr:colOff>476250</xdr:colOff>
      <xdr:row>5</xdr:row>
      <xdr:rowOff>247650</xdr:rowOff>
    </xdr:to>
    <xdr:sp macro="" textlink="">
      <xdr:nvSpPr>
        <xdr:cNvPr id="4203" name="Rectangle 107"/>
        <xdr:cNvSpPr>
          <a:spLocks noChangeArrowheads="1"/>
        </xdr:cNvSpPr>
      </xdr:nvSpPr>
      <xdr:spPr bwMode="auto">
        <a:xfrm>
          <a:off x="9648825" y="9048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Tracking Summary</a:t>
          </a:r>
        </a:p>
      </xdr:txBody>
    </xdr:sp>
    <xdr:clientData/>
  </xdr:twoCellAnchor>
  <xdr:twoCellAnchor editAs="oneCell">
    <xdr:from>
      <xdr:col>19</xdr:col>
      <xdr:colOff>361950</xdr:colOff>
      <xdr:row>5</xdr:row>
      <xdr:rowOff>47625</xdr:rowOff>
    </xdr:from>
    <xdr:to>
      <xdr:col>21</xdr:col>
      <xdr:colOff>428625</xdr:colOff>
      <xdr:row>5</xdr:row>
      <xdr:rowOff>266700</xdr:rowOff>
    </xdr:to>
    <xdr:sp macro="" textlink="">
      <xdr:nvSpPr>
        <xdr:cNvPr id="4204" name="Rectangle 108"/>
        <xdr:cNvSpPr>
          <a:spLocks noChangeArrowheads="1"/>
        </xdr:cNvSpPr>
      </xdr:nvSpPr>
      <xdr:spPr bwMode="auto">
        <a:xfrm>
          <a:off x="10991850" y="923925"/>
          <a:ext cx="7715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US" sz="1000" b="0" i="0" u="none" strike="noStrike" baseline="0">
              <a:solidFill>
                <a:srgbClr val="FFFFFF"/>
              </a:solidFill>
              <a:latin typeface="Arial"/>
              <a:cs typeface="Arial"/>
            </a:rPr>
            <a:t>Chart:</a:t>
          </a:r>
        </a:p>
      </xdr:txBody>
    </xdr:sp>
    <xdr:clientData/>
  </xdr:twoCellAnchor>
  <xdr:twoCellAnchor editAs="oneCell">
    <xdr:from>
      <xdr:col>16</xdr:col>
      <xdr:colOff>66675</xdr:colOff>
      <xdr:row>32</xdr:row>
      <xdr:rowOff>142875</xdr:rowOff>
    </xdr:from>
    <xdr:to>
      <xdr:col>22</xdr:col>
      <xdr:colOff>428625</xdr:colOff>
      <xdr:row>34</xdr:row>
      <xdr:rowOff>104775</xdr:rowOff>
    </xdr:to>
    <xdr:pic>
      <xdr:nvPicPr>
        <xdr:cNvPr id="4205" name="Picture 109"/>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591675" y="3286125"/>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161925</xdr:colOff>
      <xdr:row>33</xdr:row>
      <xdr:rowOff>0</xdr:rowOff>
    </xdr:from>
    <xdr:to>
      <xdr:col>21</xdr:col>
      <xdr:colOff>476250</xdr:colOff>
      <xdr:row>34</xdr:row>
      <xdr:rowOff>57150</xdr:rowOff>
    </xdr:to>
    <xdr:sp macro="" textlink="">
      <xdr:nvSpPr>
        <xdr:cNvPr id="4206" name="Rectangle 110"/>
        <xdr:cNvSpPr>
          <a:spLocks noChangeArrowheads="1"/>
        </xdr:cNvSpPr>
      </xdr:nvSpPr>
      <xdr:spPr bwMode="auto">
        <a:xfrm>
          <a:off x="9686925" y="3305175"/>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Month</a:t>
          </a:r>
        </a:p>
      </xdr:txBody>
    </xdr:sp>
    <xdr:clientData/>
  </xdr:twoCellAnchor>
  <xdr:twoCellAnchor editAs="oneCell">
    <xdr:from>
      <xdr:col>4</xdr:col>
      <xdr:colOff>85725</xdr:colOff>
      <xdr:row>0</xdr:row>
      <xdr:rowOff>76200</xdr:rowOff>
    </xdr:from>
    <xdr:to>
      <xdr:col>6</xdr:col>
      <xdr:colOff>209550</xdr:colOff>
      <xdr:row>2</xdr:row>
      <xdr:rowOff>133350</xdr:rowOff>
    </xdr:to>
    <xdr:sp macro="" textlink="">
      <xdr:nvSpPr>
        <xdr:cNvPr id="4208" name="Rectangle 112">
          <a:hlinkClick xmlns:r="http://schemas.openxmlformats.org/officeDocument/2006/relationships" r:id="rId9" tooltip="Budget by Month"/>
        </xdr:cNvPr>
        <xdr:cNvSpPr>
          <a:spLocks noChangeArrowheads="1"/>
        </xdr:cNvSpPr>
      </xdr:nvSpPr>
      <xdr:spPr bwMode="auto">
        <a:xfrm>
          <a:off x="2505075"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6</xdr:col>
      <xdr:colOff>219075</xdr:colOff>
      <xdr:row>0</xdr:row>
      <xdr:rowOff>47625</xdr:rowOff>
    </xdr:from>
    <xdr:to>
      <xdr:col>8</xdr:col>
      <xdr:colOff>219075</xdr:colOff>
      <xdr:row>2</xdr:row>
      <xdr:rowOff>152400</xdr:rowOff>
    </xdr:to>
    <xdr:sp macro="" textlink="">
      <xdr:nvSpPr>
        <xdr:cNvPr id="4209" name="Rectangle 113"/>
        <xdr:cNvSpPr>
          <a:spLocks noChangeArrowheads="1"/>
        </xdr:cNvSpPr>
      </xdr:nvSpPr>
      <xdr:spPr bwMode="auto">
        <a:xfrm>
          <a:off x="3800475" y="47625"/>
          <a:ext cx="1162050" cy="428625"/>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Tracking</a:t>
          </a:r>
        </a:p>
      </xdr:txBody>
    </xdr:sp>
    <xdr:clientData/>
  </xdr:twoCellAnchor>
  <mc:AlternateContent xmlns:mc="http://schemas.openxmlformats.org/markup-compatibility/2006">
    <mc:Choice xmlns:a14="http://schemas.microsoft.com/office/drawing/2010/main" Requires="a14">
      <xdr:twoCellAnchor editAs="oneCell">
        <xdr:from>
          <xdr:col>21</xdr:col>
          <xdr:colOff>428625</xdr:colOff>
          <xdr:row>5</xdr:row>
          <xdr:rowOff>47625</xdr:rowOff>
        </xdr:from>
        <xdr:to>
          <xdr:col>22</xdr:col>
          <xdr:colOff>285750</xdr:colOff>
          <xdr:row>5</xdr:row>
          <xdr:rowOff>247650</xdr:rowOff>
        </xdr:to>
        <xdr:sp macro="" textlink="">
          <xdr:nvSpPr>
            <xdr:cNvPr id="4109" name="Drop Down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xdr:twoCellAnchor editAs="oneCell">
    <xdr:from>
      <xdr:col>16</xdr:col>
      <xdr:colOff>76200</xdr:colOff>
      <xdr:row>34</xdr:row>
      <xdr:rowOff>95250</xdr:rowOff>
    </xdr:from>
    <xdr:to>
      <xdr:col>22</xdr:col>
      <xdr:colOff>400050</xdr:colOff>
      <xdr:row>63</xdr:row>
      <xdr:rowOff>114300</xdr:rowOff>
    </xdr:to>
    <xdr:graphicFrame macro="">
      <xdr:nvGraphicFramePr>
        <xdr:cNvPr id="4216" name="Chart 1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10</xdr:col>
      <xdr:colOff>171450</xdr:colOff>
      <xdr:row>0</xdr:row>
      <xdr:rowOff>66675</xdr:rowOff>
    </xdr:from>
    <xdr:to>
      <xdr:col>12</xdr:col>
      <xdr:colOff>276225</xdr:colOff>
      <xdr:row>2</xdr:row>
      <xdr:rowOff>152400</xdr:rowOff>
    </xdr:to>
    <xdr:sp macro="" textlink="">
      <xdr:nvSpPr>
        <xdr:cNvPr id="4217" name="Rectangle 121">
          <a:hlinkClick xmlns:r="http://schemas.openxmlformats.org/officeDocument/2006/relationships" r:id="rId11" tooltip="Spending Analyzer"/>
        </xdr:cNvPr>
        <xdr:cNvSpPr>
          <a:spLocks noChangeArrowheads="1"/>
        </xdr:cNvSpPr>
      </xdr:nvSpPr>
      <xdr:spPr bwMode="auto">
        <a:xfrm>
          <a:off x="6076950" y="66675"/>
          <a:ext cx="1266825" cy="409575"/>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10</xdr:col>
      <xdr:colOff>495300</xdr:colOff>
      <xdr:row>3</xdr:row>
      <xdr:rowOff>95250</xdr:rowOff>
    </xdr:from>
    <xdr:to>
      <xdr:col>14</xdr:col>
      <xdr:colOff>333375</xdr:colOff>
      <xdr:row>4</xdr:row>
      <xdr:rowOff>171450</xdr:rowOff>
    </xdr:to>
    <xdr:sp macro="" textlink="">
      <xdr:nvSpPr>
        <xdr:cNvPr id="4218" name="AutoShape 122">
          <a:hlinkClick xmlns:r="http://schemas.openxmlformats.org/officeDocument/2006/relationships" r:id="rId12" tooltip="Click here, then Unhide rows via Excel Format menu/ribbon above"/>
        </xdr:cNvPr>
        <xdr:cNvSpPr>
          <a:spLocks noChangeArrowheads="1"/>
        </xdr:cNvSpPr>
      </xdr:nvSpPr>
      <xdr:spPr bwMode="auto">
        <a:xfrm>
          <a:off x="6400800" y="581025"/>
          <a:ext cx="2162175" cy="238125"/>
        </a:xfrm>
        <a:prstGeom prst="roundRect">
          <a:avLst>
            <a:gd name="adj" fmla="val 16667"/>
          </a:avLst>
        </a:prstGeom>
        <a:gradFill rotWithShape="1">
          <a:gsLst>
            <a:gs pos="0">
              <a:srgbClr xmlns:mc="http://schemas.openxmlformats.org/markup-compatibility/2006" xmlns:a14="http://schemas.microsoft.com/office/drawing/2010/main" val="6C84A7" mc:Ignorable="a14" a14:legacySpreadsheetColorIndex="12">
                <a:gamma/>
                <a:tint val="73725"/>
                <a:invGamma/>
              </a:srgbClr>
            </a:gs>
            <a:gs pos="100000">
              <a:srgbClr xmlns:mc="http://schemas.openxmlformats.org/markup-compatibility/2006" xmlns:a14="http://schemas.microsoft.com/office/drawing/2010/main" val="385888" mc:Ignorable="a14" a14:legacySpreadsheetColorIndex="12"/>
            </a:gs>
          </a:gsLst>
          <a:lin ang="5400000" scaled="1"/>
        </a:gradFill>
        <a:ln w="9525">
          <a:solidFill>
            <a:srgbClr xmlns:mc="http://schemas.openxmlformats.org/markup-compatibility/2006" xmlns:a14="http://schemas.microsoft.com/office/drawing/2010/main" val="648EB0" mc:Ignorable="a14" a14:legacySpreadsheetColorIndex="40"/>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900" b="1" i="0" u="none" strike="noStrike" baseline="0">
              <a:solidFill>
                <a:srgbClr val="FFFFFF"/>
              </a:solidFill>
              <a:latin typeface="Arial"/>
              <a:cs typeface="Arial"/>
            </a:rPr>
            <a:t>Add rows</a:t>
          </a:r>
          <a:r>
            <a:rPr lang="en-US" sz="900" b="0" i="0" u="none" strike="noStrike" baseline="0">
              <a:solidFill>
                <a:srgbClr val="FFFFFF"/>
              </a:solidFill>
              <a:latin typeface="Arial"/>
              <a:cs typeface="Arial"/>
            </a:rPr>
            <a:t> (click here, then unhide)</a:t>
          </a:r>
        </a:p>
      </xdr:txBody>
    </xdr:sp>
    <xdr:clientData fPrint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xdr:row>
          <xdr:rowOff>66675</xdr:rowOff>
        </xdr:from>
        <xdr:to>
          <xdr:col>2</xdr:col>
          <xdr:colOff>923925</xdr:colOff>
          <xdr:row>4</xdr:row>
          <xdr:rowOff>104775</xdr:rowOff>
        </xdr:to>
        <xdr:sp macro="" textlink="">
          <xdr:nvSpPr>
            <xdr:cNvPr id="10247" name="Drop Down 1031"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xdr:twoCellAnchor editAs="oneCell">
    <xdr:from>
      <xdr:col>8</xdr:col>
      <xdr:colOff>95250</xdr:colOff>
      <xdr:row>6</xdr:row>
      <xdr:rowOff>9525</xdr:rowOff>
    </xdr:from>
    <xdr:to>
      <xdr:col>15</xdr:col>
      <xdr:colOff>523875</xdr:colOff>
      <xdr:row>33</xdr:row>
      <xdr:rowOff>28575</xdr:rowOff>
    </xdr:to>
    <xdr:graphicFrame macro="">
      <xdr:nvGraphicFramePr>
        <xdr:cNvPr id="10296" name="Chart 10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95250</xdr:colOff>
      <xdr:row>5</xdr:row>
      <xdr:rowOff>0</xdr:rowOff>
    </xdr:from>
    <xdr:to>
      <xdr:col>15</xdr:col>
      <xdr:colOff>542925</xdr:colOff>
      <xdr:row>6</xdr:row>
      <xdr:rowOff>9525</xdr:rowOff>
    </xdr:to>
    <xdr:pic>
      <xdr:nvPicPr>
        <xdr:cNvPr id="10297" name="Picture 108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9575" y="876300"/>
          <a:ext cx="43338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152400</xdr:colOff>
      <xdr:row>5</xdr:row>
      <xdr:rowOff>38100</xdr:rowOff>
    </xdr:from>
    <xdr:to>
      <xdr:col>12</xdr:col>
      <xdr:colOff>133350</xdr:colOff>
      <xdr:row>5</xdr:row>
      <xdr:rowOff>257175</xdr:rowOff>
    </xdr:to>
    <xdr:sp macro="" textlink="">
      <xdr:nvSpPr>
        <xdr:cNvPr id="10298" name="Rectangle 1082"/>
        <xdr:cNvSpPr>
          <a:spLocks noChangeArrowheads="1"/>
        </xdr:cNvSpPr>
      </xdr:nvSpPr>
      <xdr:spPr bwMode="auto">
        <a:xfrm>
          <a:off x="4276725" y="914400"/>
          <a:ext cx="22288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Budget vs Tracking  Summary</a:t>
          </a:r>
        </a:p>
      </xdr:txBody>
    </xdr:sp>
    <xdr:clientData/>
  </xdr:twoCellAnchor>
  <xdr:twoCellAnchor editAs="oneCell">
    <xdr:from>
      <xdr:col>1</xdr:col>
      <xdr:colOff>0</xdr:colOff>
      <xdr:row>0</xdr:row>
      <xdr:rowOff>47625</xdr:rowOff>
    </xdr:from>
    <xdr:to>
      <xdr:col>15</xdr:col>
      <xdr:colOff>571500</xdr:colOff>
      <xdr:row>3</xdr:row>
      <xdr:rowOff>0</xdr:rowOff>
    </xdr:to>
    <xdr:pic>
      <xdr:nvPicPr>
        <xdr:cNvPr id="10314" name="Picture 109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47625"/>
          <a:ext cx="8467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76200</xdr:rowOff>
    </xdr:from>
    <xdr:to>
      <xdr:col>2</xdr:col>
      <xdr:colOff>904875</xdr:colOff>
      <xdr:row>2</xdr:row>
      <xdr:rowOff>133350</xdr:rowOff>
    </xdr:to>
    <xdr:sp macro="" textlink="">
      <xdr:nvSpPr>
        <xdr:cNvPr id="10315" name="Rectangle 1099">
          <a:hlinkClick xmlns:r="http://schemas.openxmlformats.org/officeDocument/2006/relationships" r:id="rId4"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10316" name="Line 1100"/>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914400</xdr:colOff>
      <xdr:row>0</xdr:row>
      <xdr:rowOff>47625</xdr:rowOff>
    </xdr:from>
    <xdr:to>
      <xdr:col>4</xdr:col>
      <xdr:colOff>619125</xdr:colOff>
      <xdr:row>2</xdr:row>
      <xdr:rowOff>142875</xdr:rowOff>
    </xdr:to>
    <xdr:sp macro="" textlink="">
      <xdr:nvSpPr>
        <xdr:cNvPr id="10317" name="Rectangle 1101">
          <a:hlinkClick xmlns:r="http://schemas.openxmlformats.org/officeDocument/2006/relationships" r:id="rId5" tooltip="Quick Budget"/>
        </xdr:cNvPr>
        <xdr:cNvSpPr>
          <a:spLocks noChangeArrowheads="1"/>
        </xdr:cNvSpPr>
      </xdr:nvSpPr>
      <xdr:spPr bwMode="auto">
        <a:xfrm>
          <a:off x="1162050"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11</xdr:col>
      <xdr:colOff>381000</xdr:colOff>
      <xdr:row>0</xdr:row>
      <xdr:rowOff>47625</xdr:rowOff>
    </xdr:from>
    <xdr:to>
      <xdr:col>11</xdr:col>
      <xdr:colOff>390525</xdr:colOff>
      <xdr:row>2</xdr:row>
      <xdr:rowOff>133350</xdr:rowOff>
    </xdr:to>
    <xdr:sp macro="" textlink="">
      <xdr:nvSpPr>
        <xdr:cNvPr id="10319" name="Line 1103"/>
        <xdr:cNvSpPr>
          <a:spLocks noChangeShapeType="1"/>
        </xdr:cNvSpPr>
      </xdr:nvSpPr>
      <xdr:spPr bwMode="auto">
        <a:xfrm rot="60000">
          <a:off x="60769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381000</xdr:colOff>
      <xdr:row>0</xdr:row>
      <xdr:rowOff>47625</xdr:rowOff>
    </xdr:from>
    <xdr:to>
      <xdr:col>10</xdr:col>
      <xdr:colOff>390525</xdr:colOff>
      <xdr:row>2</xdr:row>
      <xdr:rowOff>133350</xdr:rowOff>
    </xdr:to>
    <xdr:sp macro="" textlink="">
      <xdr:nvSpPr>
        <xdr:cNvPr id="10320" name="Line 1104"/>
        <xdr:cNvSpPr>
          <a:spLocks noChangeShapeType="1"/>
        </xdr:cNvSpPr>
      </xdr:nvSpPr>
      <xdr:spPr bwMode="auto">
        <a:xfrm rot="60000">
          <a:off x="496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609600</xdr:colOff>
      <xdr:row>0</xdr:row>
      <xdr:rowOff>47625</xdr:rowOff>
    </xdr:from>
    <xdr:to>
      <xdr:col>6</xdr:col>
      <xdr:colOff>619125</xdr:colOff>
      <xdr:row>2</xdr:row>
      <xdr:rowOff>133350</xdr:rowOff>
    </xdr:to>
    <xdr:sp macro="" textlink="">
      <xdr:nvSpPr>
        <xdr:cNvPr id="10321" name="Line 1105"/>
        <xdr:cNvSpPr>
          <a:spLocks noChangeShapeType="1"/>
        </xdr:cNvSpPr>
      </xdr:nvSpPr>
      <xdr:spPr bwMode="auto">
        <a:xfrm rot="60000">
          <a:off x="38290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619125</xdr:colOff>
      <xdr:row>0</xdr:row>
      <xdr:rowOff>47625</xdr:rowOff>
    </xdr:from>
    <xdr:to>
      <xdr:col>4</xdr:col>
      <xdr:colOff>628650</xdr:colOff>
      <xdr:row>2</xdr:row>
      <xdr:rowOff>133350</xdr:rowOff>
    </xdr:to>
    <xdr:sp macro="" textlink="">
      <xdr:nvSpPr>
        <xdr:cNvPr id="10322" name="Line 1106"/>
        <xdr:cNvSpPr>
          <a:spLocks noChangeShapeType="1"/>
        </xdr:cNvSpPr>
      </xdr:nvSpPr>
      <xdr:spPr bwMode="auto">
        <a:xfrm rot="60000">
          <a:off x="24765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285750</xdr:colOff>
      <xdr:row>0</xdr:row>
      <xdr:rowOff>76200</xdr:rowOff>
    </xdr:from>
    <xdr:to>
      <xdr:col>15</xdr:col>
      <xdr:colOff>485775</xdr:colOff>
      <xdr:row>2</xdr:row>
      <xdr:rowOff>133350</xdr:rowOff>
    </xdr:to>
    <xdr:sp macro="" textlink="">
      <xdr:nvSpPr>
        <xdr:cNvPr id="10323" name="Rectangle 1107">
          <a:hlinkClick xmlns:r="http://schemas.openxmlformats.org/officeDocument/2006/relationships" r:id="rId6" tooltip="View Help"/>
        </xdr:cNvPr>
        <xdr:cNvSpPr>
          <a:spLocks noChangeArrowheads="1"/>
        </xdr:cNvSpPr>
      </xdr:nvSpPr>
      <xdr:spPr bwMode="auto">
        <a:xfrm>
          <a:off x="733425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13</xdr:col>
      <xdr:colOff>276225</xdr:colOff>
      <xdr:row>0</xdr:row>
      <xdr:rowOff>66675</xdr:rowOff>
    </xdr:from>
    <xdr:to>
      <xdr:col>13</xdr:col>
      <xdr:colOff>285750</xdr:colOff>
      <xdr:row>2</xdr:row>
      <xdr:rowOff>152400</xdr:rowOff>
    </xdr:to>
    <xdr:sp macro="" textlink="">
      <xdr:nvSpPr>
        <xdr:cNvPr id="10324" name="Line 1108"/>
        <xdr:cNvSpPr>
          <a:spLocks noChangeShapeType="1"/>
        </xdr:cNvSpPr>
      </xdr:nvSpPr>
      <xdr:spPr bwMode="auto">
        <a:xfrm rot="60000">
          <a:off x="7324725" y="6667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9525</xdr:colOff>
      <xdr:row>0</xdr:row>
      <xdr:rowOff>76200</xdr:rowOff>
    </xdr:from>
    <xdr:to>
      <xdr:col>6</xdr:col>
      <xdr:colOff>571500</xdr:colOff>
      <xdr:row>2</xdr:row>
      <xdr:rowOff>133350</xdr:rowOff>
    </xdr:to>
    <xdr:sp macro="" textlink="">
      <xdr:nvSpPr>
        <xdr:cNvPr id="10325" name="Rectangle 1109">
          <a:hlinkClick xmlns:r="http://schemas.openxmlformats.org/officeDocument/2006/relationships" r:id="rId7" tooltip="Budget by Month"/>
        </xdr:cNvPr>
        <xdr:cNvSpPr>
          <a:spLocks noChangeArrowheads="1"/>
        </xdr:cNvSpPr>
      </xdr:nvSpPr>
      <xdr:spPr bwMode="auto">
        <a:xfrm>
          <a:off x="2505075"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10</xdr:col>
      <xdr:colOff>390525</xdr:colOff>
      <xdr:row>0</xdr:row>
      <xdr:rowOff>66675</xdr:rowOff>
    </xdr:from>
    <xdr:to>
      <xdr:col>11</xdr:col>
      <xdr:colOff>352425</xdr:colOff>
      <xdr:row>3</xdr:row>
      <xdr:rowOff>0</xdr:rowOff>
    </xdr:to>
    <xdr:sp macro="" textlink="">
      <xdr:nvSpPr>
        <xdr:cNvPr id="10326" name="Rectangle 1110"/>
        <xdr:cNvSpPr>
          <a:spLocks noChangeArrowheads="1"/>
        </xdr:cNvSpPr>
      </xdr:nvSpPr>
      <xdr:spPr bwMode="auto">
        <a:xfrm>
          <a:off x="4972050" y="66675"/>
          <a:ext cx="1076325" cy="419100"/>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Comparison</a:t>
          </a:r>
        </a:p>
      </xdr:txBody>
    </xdr:sp>
    <xdr:clientData/>
  </xdr:twoCellAnchor>
  <xdr:twoCellAnchor editAs="oneCell">
    <xdr:from>
      <xdr:col>6</xdr:col>
      <xdr:colOff>628650</xdr:colOff>
      <xdr:row>0</xdr:row>
      <xdr:rowOff>85725</xdr:rowOff>
    </xdr:from>
    <xdr:to>
      <xdr:col>10</xdr:col>
      <xdr:colOff>371475</xdr:colOff>
      <xdr:row>2</xdr:row>
      <xdr:rowOff>142875</xdr:rowOff>
    </xdr:to>
    <xdr:sp macro="" textlink="">
      <xdr:nvSpPr>
        <xdr:cNvPr id="10327" name="Rectangle 1111">
          <a:hlinkClick xmlns:r="http://schemas.openxmlformats.org/officeDocument/2006/relationships" r:id="rId8" tooltip="Track Actual Spending"/>
        </xdr:cNvPr>
        <xdr:cNvSpPr>
          <a:spLocks noChangeArrowheads="1"/>
        </xdr:cNvSpPr>
      </xdr:nvSpPr>
      <xdr:spPr bwMode="auto">
        <a:xfrm>
          <a:off x="3848100" y="85725"/>
          <a:ext cx="11049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8</xdr:col>
      <xdr:colOff>95250</xdr:colOff>
      <xdr:row>35</xdr:row>
      <xdr:rowOff>85725</xdr:rowOff>
    </xdr:from>
    <xdr:to>
      <xdr:col>15</xdr:col>
      <xdr:colOff>542925</xdr:colOff>
      <xdr:row>37</xdr:row>
      <xdr:rowOff>47625</xdr:rowOff>
    </xdr:to>
    <xdr:pic>
      <xdr:nvPicPr>
        <xdr:cNvPr id="10334" name="Picture 1118"/>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219575" y="3562350"/>
          <a:ext cx="43338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152400</xdr:colOff>
      <xdr:row>35</xdr:row>
      <xdr:rowOff>104775</xdr:rowOff>
    </xdr:from>
    <xdr:to>
      <xdr:col>12</xdr:col>
      <xdr:colOff>28575</xdr:colOff>
      <xdr:row>37</xdr:row>
      <xdr:rowOff>0</xdr:rowOff>
    </xdr:to>
    <xdr:sp macro="" textlink="">
      <xdr:nvSpPr>
        <xdr:cNvPr id="10335" name="Rectangle 1119"/>
        <xdr:cNvSpPr>
          <a:spLocks noChangeArrowheads="1"/>
        </xdr:cNvSpPr>
      </xdr:nvSpPr>
      <xdr:spPr bwMode="auto">
        <a:xfrm>
          <a:off x="4276725" y="3581400"/>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Category</a:t>
          </a:r>
        </a:p>
      </xdr:txBody>
    </xdr:sp>
    <xdr:clientData/>
  </xdr:twoCellAnchor>
  <xdr:twoCellAnchor editAs="oneCell">
    <xdr:from>
      <xdr:col>10</xdr:col>
      <xdr:colOff>542925</xdr:colOff>
      <xdr:row>7</xdr:row>
      <xdr:rowOff>76200</xdr:rowOff>
    </xdr:from>
    <xdr:to>
      <xdr:col>10</xdr:col>
      <xdr:colOff>1009650</xdr:colOff>
      <xdr:row>8</xdr:row>
      <xdr:rowOff>66675</xdr:rowOff>
    </xdr:to>
    <xdr:sp macro="" textlink="">
      <xdr:nvSpPr>
        <xdr:cNvPr id="10336" name="Text Box 1120"/>
        <xdr:cNvSpPr txBox="1">
          <a:spLocks noChangeArrowheads="1"/>
        </xdr:cNvSpPr>
      </xdr:nvSpPr>
      <xdr:spPr bwMode="auto">
        <a:xfrm>
          <a:off x="5124450" y="1485900"/>
          <a:ext cx="466725" cy="152400"/>
        </a:xfrm>
        <a:prstGeom prst="rect">
          <a:avLst/>
        </a:prstGeom>
        <a:solidFill>
          <a:srgbClr xmlns:mc="http://schemas.openxmlformats.org/markup-compatibility/2006" xmlns:a14="http://schemas.microsoft.com/office/drawing/2010/main" val="D2F5C1" mc:Ignorable="a14" a14:legacySpreadsheetColorIndex="42"/>
        </a:solidFill>
        <a:ln w="9525">
          <a:solidFill>
            <a:srgbClr xmlns:mc="http://schemas.openxmlformats.org/markup-compatibility/2006" xmlns:a14="http://schemas.microsoft.com/office/drawing/2010/main" val="BEBEBE" mc:Ignorable="a14" a14:legacySpreadsheetColorIndex="55"/>
          </a:solidFill>
          <a:miter lim="800000"/>
          <a:headEnd/>
          <a:tailEnd/>
        </a:ln>
      </xdr:spPr>
      <xdr:txBody>
        <a:bodyPr vertOverflow="clip" wrap="square" lIns="27432" tIns="0" rIns="0" bIns="22860" anchor="b" upright="1"/>
        <a:lstStyle/>
        <a:p>
          <a:pPr algn="l" rtl="0">
            <a:defRPr sz="1000"/>
          </a:pPr>
          <a:r>
            <a:rPr lang="en-US" sz="800" b="0" i="0" u="none" strike="noStrike" baseline="0">
              <a:solidFill>
                <a:srgbClr val="4E9725"/>
              </a:solidFill>
              <a:latin typeface="Arial"/>
              <a:cs typeface="Arial"/>
            </a:rPr>
            <a:t>Budget</a:t>
          </a:r>
        </a:p>
      </xdr:txBody>
    </xdr:sp>
    <xdr:clientData/>
  </xdr:twoCellAnchor>
  <xdr:twoCellAnchor editAs="oneCell">
    <xdr:from>
      <xdr:col>10</xdr:col>
      <xdr:colOff>542925</xdr:colOff>
      <xdr:row>8</xdr:row>
      <xdr:rowOff>95250</xdr:rowOff>
    </xdr:from>
    <xdr:to>
      <xdr:col>10</xdr:col>
      <xdr:colOff>1009650</xdr:colOff>
      <xdr:row>9</xdr:row>
      <xdr:rowOff>85725</xdr:rowOff>
    </xdr:to>
    <xdr:sp macro="" textlink="">
      <xdr:nvSpPr>
        <xdr:cNvPr id="10337" name="Text Box 1121"/>
        <xdr:cNvSpPr txBox="1">
          <a:spLocks noChangeArrowheads="1"/>
        </xdr:cNvSpPr>
      </xdr:nvSpPr>
      <xdr:spPr bwMode="auto">
        <a:xfrm>
          <a:off x="5124450" y="1666875"/>
          <a:ext cx="466725" cy="152400"/>
        </a:xfrm>
        <a:prstGeom prst="rect">
          <a:avLst/>
        </a:prstGeom>
        <a:solidFill>
          <a:srgbClr xmlns:mc="http://schemas.openxmlformats.org/markup-compatibility/2006" xmlns:a14="http://schemas.microsoft.com/office/drawing/2010/main" val="D2F5C1" mc:Ignorable="a14" a14:legacySpreadsheetColorIndex="42"/>
        </a:solidFill>
        <a:ln w="9525">
          <a:solidFill>
            <a:srgbClr xmlns:mc="http://schemas.openxmlformats.org/markup-compatibility/2006" xmlns:a14="http://schemas.microsoft.com/office/drawing/2010/main" val="BEBEBE" mc:Ignorable="a14" a14:legacySpreadsheetColorIndex="55"/>
          </a:solidFill>
          <a:miter lim="800000"/>
          <a:headEnd/>
          <a:tailEnd/>
        </a:ln>
      </xdr:spPr>
      <xdr:txBody>
        <a:bodyPr vertOverflow="clip" wrap="square" lIns="27432" tIns="0" rIns="0" bIns="22860" anchor="b" upright="1"/>
        <a:lstStyle/>
        <a:p>
          <a:pPr algn="l" rtl="0">
            <a:defRPr sz="1000"/>
          </a:pPr>
          <a:r>
            <a:rPr lang="en-US" sz="800" b="0" i="0" u="none" strike="noStrike" baseline="0">
              <a:solidFill>
                <a:srgbClr val="4E9725"/>
              </a:solidFill>
              <a:latin typeface="Arial"/>
              <a:cs typeface="Arial"/>
            </a:rPr>
            <a:t>Tracking</a:t>
          </a:r>
        </a:p>
      </xdr:txBody>
    </xdr:sp>
    <xdr:clientData/>
  </xdr:twoCellAnchor>
  <xdr:twoCellAnchor editAs="oneCell">
    <xdr:from>
      <xdr:col>8</xdr:col>
      <xdr:colOff>104775</xdr:colOff>
      <xdr:row>37</xdr:row>
      <xdr:rowOff>38100</xdr:rowOff>
    </xdr:from>
    <xdr:to>
      <xdr:col>15</xdr:col>
      <xdr:colOff>523875</xdr:colOff>
      <xdr:row>63</xdr:row>
      <xdr:rowOff>38100</xdr:rowOff>
    </xdr:to>
    <xdr:graphicFrame macro="">
      <xdr:nvGraphicFramePr>
        <xdr:cNvPr id="10350" name="Chart 11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11</xdr:col>
      <xdr:colOff>361950</xdr:colOff>
      <xdr:row>0</xdr:row>
      <xdr:rowOff>66675</xdr:rowOff>
    </xdr:from>
    <xdr:to>
      <xdr:col>13</xdr:col>
      <xdr:colOff>276225</xdr:colOff>
      <xdr:row>3</xdr:row>
      <xdr:rowOff>0</xdr:rowOff>
    </xdr:to>
    <xdr:sp macro="" textlink="">
      <xdr:nvSpPr>
        <xdr:cNvPr id="10351" name="Rectangle 1135">
          <a:hlinkClick xmlns:r="http://schemas.openxmlformats.org/officeDocument/2006/relationships" r:id="rId11" tooltip="Spending Analyzer"/>
        </xdr:cNvPr>
        <xdr:cNvSpPr>
          <a:spLocks noChangeArrowheads="1"/>
        </xdr:cNvSpPr>
      </xdr:nvSpPr>
      <xdr:spPr bwMode="auto">
        <a:xfrm>
          <a:off x="6057900" y="66675"/>
          <a:ext cx="1266825" cy="419100"/>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12</xdr:col>
      <xdr:colOff>9525</xdr:colOff>
      <xdr:row>3</xdr:row>
      <xdr:rowOff>95250</xdr:rowOff>
    </xdr:from>
    <xdr:to>
      <xdr:col>15</xdr:col>
      <xdr:colOff>533400</xdr:colOff>
      <xdr:row>4</xdr:row>
      <xdr:rowOff>171450</xdr:rowOff>
    </xdr:to>
    <xdr:sp macro="" textlink="">
      <xdr:nvSpPr>
        <xdr:cNvPr id="10354" name="AutoShape 1138">
          <a:hlinkClick xmlns:r="http://schemas.openxmlformats.org/officeDocument/2006/relationships" r:id="rId12" tooltip="Click here, then Unhide rows via Excel Format menu/ribbon above"/>
        </xdr:cNvPr>
        <xdr:cNvSpPr>
          <a:spLocks noChangeArrowheads="1"/>
        </xdr:cNvSpPr>
      </xdr:nvSpPr>
      <xdr:spPr bwMode="auto">
        <a:xfrm>
          <a:off x="6381750" y="581025"/>
          <a:ext cx="2162175" cy="238125"/>
        </a:xfrm>
        <a:prstGeom prst="roundRect">
          <a:avLst>
            <a:gd name="adj" fmla="val 16667"/>
          </a:avLst>
        </a:prstGeom>
        <a:gradFill rotWithShape="1">
          <a:gsLst>
            <a:gs pos="0">
              <a:srgbClr xmlns:mc="http://schemas.openxmlformats.org/markup-compatibility/2006" xmlns:a14="http://schemas.microsoft.com/office/drawing/2010/main" val="6C84A7" mc:Ignorable="a14" a14:legacySpreadsheetColorIndex="12">
                <a:gamma/>
                <a:tint val="73725"/>
                <a:invGamma/>
              </a:srgbClr>
            </a:gs>
            <a:gs pos="100000">
              <a:srgbClr xmlns:mc="http://schemas.openxmlformats.org/markup-compatibility/2006" xmlns:a14="http://schemas.microsoft.com/office/drawing/2010/main" val="385888" mc:Ignorable="a14" a14:legacySpreadsheetColorIndex="12"/>
            </a:gs>
          </a:gsLst>
          <a:lin ang="5400000" scaled="1"/>
        </a:gradFill>
        <a:ln w="9525">
          <a:solidFill>
            <a:srgbClr xmlns:mc="http://schemas.openxmlformats.org/markup-compatibility/2006" xmlns:a14="http://schemas.microsoft.com/office/drawing/2010/main" val="648EB0" mc:Ignorable="a14" a14:legacySpreadsheetColorIndex="40"/>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900" b="1" i="0" u="none" strike="noStrike" baseline="0">
              <a:solidFill>
                <a:srgbClr val="FFFFFF"/>
              </a:solidFill>
              <a:latin typeface="Arial"/>
              <a:cs typeface="Arial"/>
            </a:rPr>
            <a:t>Add rows</a:t>
          </a:r>
          <a:r>
            <a:rPr lang="en-US" sz="900" b="0" i="0" u="none" strike="noStrike" baseline="0">
              <a:solidFill>
                <a:srgbClr val="FFFFFF"/>
              </a:solidFill>
              <a:latin typeface="Arial"/>
              <a:cs typeface="Arial"/>
            </a:rPr>
            <a:t> (click here, then unhide)</a:t>
          </a:r>
        </a:p>
      </xdr:txBody>
    </xdr:sp>
    <xdr:clientData fPrintsWithSheet="0"/>
  </xdr:twoCellAnchor>
  <xdr:twoCellAnchor editAs="oneCell">
    <xdr:from>
      <xdr:col>11</xdr:col>
      <xdr:colOff>352425</xdr:colOff>
      <xdr:row>0</xdr:row>
      <xdr:rowOff>47625</xdr:rowOff>
    </xdr:from>
    <xdr:to>
      <xdr:col>11</xdr:col>
      <xdr:colOff>361950</xdr:colOff>
      <xdr:row>2</xdr:row>
      <xdr:rowOff>133350</xdr:rowOff>
    </xdr:to>
    <xdr:sp macro="" textlink="">
      <xdr:nvSpPr>
        <xdr:cNvPr id="10356" name="Line 1140"/>
        <xdr:cNvSpPr>
          <a:spLocks noChangeShapeType="1"/>
        </xdr:cNvSpPr>
      </xdr:nvSpPr>
      <xdr:spPr bwMode="auto">
        <a:xfrm rot="60000">
          <a:off x="60483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428625</xdr:colOff>
      <xdr:row>3</xdr:row>
      <xdr:rowOff>85725</xdr:rowOff>
    </xdr:from>
    <xdr:to>
      <xdr:col>7</xdr:col>
      <xdr:colOff>28575</xdr:colOff>
      <xdr:row>4</xdr:row>
      <xdr:rowOff>123825</xdr:rowOff>
    </xdr:to>
    <xdr:sp macro="" textlink="$T$1">
      <xdr:nvSpPr>
        <xdr:cNvPr id="56358" name="Rectangle 38"/>
        <xdr:cNvSpPr>
          <a:spLocks noChangeArrowheads="1" noTextEdit="1"/>
        </xdr:cNvSpPr>
      </xdr:nvSpPr>
      <xdr:spPr bwMode="auto">
        <a:xfrm>
          <a:off x="2162175" y="571500"/>
          <a:ext cx="2686050" cy="285750"/>
        </a:xfrm>
        <a:prstGeom prst="rect">
          <a:avLst/>
        </a:prstGeom>
        <a:solidFill>
          <a:srgbClr xmlns:mc="http://schemas.openxmlformats.org/markup-compatibility/2006" xmlns:a14="http://schemas.microsoft.com/office/drawing/2010/main" val="4E9725" mc:Ignorable="a14" a14:legacySpreadsheetColorIndex="35"/>
        </a:solidFill>
        <a:ln w="3175">
          <a:solidFill>
            <a:srgbClr xmlns:mc="http://schemas.openxmlformats.org/markup-compatibility/2006" xmlns:a14="http://schemas.microsoft.com/office/drawing/2010/main" val="9FD16D" mc:Ignorable="a14" a14:legacySpreadsheetColorIndex="27"/>
          </a:solidFill>
          <a:miter lim="800000"/>
          <a:headEnd/>
          <a:tailEnd/>
        </a:ln>
      </xdr:spPr>
      <xdr:txBody>
        <a:bodyPr vertOverflow="clip" wrap="square" lIns="91440" tIns="45720" rIns="0" bIns="0" anchor="ctr" upright="1"/>
        <a:lstStyle/>
        <a:p>
          <a:pPr algn="l" rtl="0">
            <a:defRPr sz="1000"/>
          </a:pPr>
          <a:fld id="{87691871-459E-4040-A03B-CEF07F21527E}" type="TxLink">
            <a:rPr lang="en-US" sz="1200" b="1" i="0" u="none" strike="noStrike" baseline="0">
              <a:solidFill>
                <a:srgbClr val="FFFFFF"/>
              </a:solidFill>
              <a:latin typeface="Arial"/>
              <a:cs typeface="Arial"/>
            </a:rPr>
            <a:pPr algn="l" rtl="0">
              <a:defRPr sz="1000"/>
            </a:pPr>
            <a:t>January</a:t>
          </a:fld>
          <a:endParaRPr lang="en-US" sz="1200" b="1" i="0" u="none" strike="noStrike" baseline="0">
            <a:solidFill>
              <a:srgbClr val="FFFFFF"/>
            </a:solidFill>
            <a:latin typeface="Arial"/>
            <a:cs typeface="Arial"/>
          </a:endParaRPr>
        </a:p>
      </xdr:txBody>
    </xdr:sp>
    <xdr:clientData/>
  </xdr:twoCellAnchor>
  <xdr:twoCellAnchor editAs="oneCell">
    <xdr:from>
      <xdr:col>7</xdr:col>
      <xdr:colOff>152400</xdr:colOff>
      <xdr:row>23</xdr:row>
      <xdr:rowOff>38100</xdr:rowOff>
    </xdr:from>
    <xdr:to>
      <xdr:col>13</xdr:col>
      <xdr:colOff>104775</xdr:colOff>
      <xdr:row>36</xdr:row>
      <xdr:rowOff>152400</xdr:rowOff>
    </xdr:to>
    <xdr:graphicFrame macro="">
      <xdr:nvGraphicFramePr>
        <xdr:cNvPr id="56338"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47625</xdr:rowOff>
    </xdr:from>
    <xdr:to>
      <xdr:col>13</xdr:col>
      <xdr:colOff>161925</xdr:colOff>
      <xdr:row>3</xdr:row>
      <xdr:rowOff>0</xdr:rowOff>
    </xdr:to>
    <xdr:pic>
      <xdr:nvPicPr>
        <xdr:cNvPr id="56321"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47625"/>
          <a:ext cx="8467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152400</xdr:colOff>
      <xdr:row>0</xdr:row>
      <xdr:rowOff>76200</xdr:rowOff>
    </xdr:from>
    <xdr:to>
      <xdr:col>5</xdr:col>
      <xdr:colOff>457200</xdr:colOff>
      <xdr:row>2</xdr:row>
      <xdr:rowOff>133350</xdr:rowOff>
    </xdr:to>
    <xdr:sp macro="" textlink="">
      <xdr:nvSpPr>
        <xdr:cNvPr id="56322" name="Rectangle 2">
          <a:hlinkClick xmlns:r="http://schemas.openxmlformats.org/officeDocument/2006/relationships" r:id="rId3" tooltip="Budget by Month"/>
        </xdr:cNvPr>
        <xdr:cNvSpPr>
          <a:spLocks noChangeArrowheads="1"/>
        </xdr:cNvSpPr>
      </xdr:nvSpPr>
      <xdr:spPr bwMode="auto">
        <a:xfrm>
          <a:off x="2495550"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5</xdr:col>
      <xdr:colOff>523875</xdr:colOff>
      <xdr:row>0</xdr:row>
      <xdr:rowOff>85725</xdr:rowOff>
    </xdr:from>
    <xdr:to>
      <xdr:col>7</xdr:col>
      <xdr:colOff>133350</xdr:colOff>
      <xdr:row>2</xdr:row>
      <xdr:rowOff>142875</xdr:rowOff>
    </xdr:to>
    <xdr:sp macro="" textlink="">
      <xdr:nvSpPr>
        <xdr:cNvPr id="56324" name="Rectangle 4">
          <a:hlinkClick xmlns:r="http://schemas.openxmlformats.org/officeDocument/2006/relationships" r:id="rId4" tooltip="Tracking Actual Spending"/>
        </xdr:cNvPr>
        <xdr:cNvSpPr>
          <a:spLocks noChangeArrowheads="1"/>
        </xdr:cNvSpPr>
      </xdr:nvSpPr>
      <xdr:spPr bwMode="auto">
        <a:xfrm>
          <a:off x="3848100" y="85725"/>
          <a:ext cx="11049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7</xdr:col>
      <xdr:colOff>171450</xdr:colOff>
      <xdr:row>0</xdr:row>
      <xdr:rowOff>76200</xdr:rowOff>
    </xdr:from>
    <xdr:to>
      <xdr:col>9</xdr:col>
      <xdr:colOff>209550</xdr:colOff>
      <xdr:row>2</xdr:row>
      <xdr:rowOff>133350</xdr:rowOff>
    </xdr:to>
    <xdr:sp macro="" textlink="">
      <xdr:nvSpPr>
        <xdr:cNvPr id="56325" name="Rectangle 5">
          <a:hlinkClick xmlns:r="http://schemas.openxmlformats.org/officeDocument/2006/relationships" r:id="rId5" tooltip="Compare Budget vs Tracking"/>
        </xdr:cNvPr>
        <xdr:cNvSpPr>
          <a:spLocks noChangeArrowheads="1"/>
        </xdr:cNvSpPr>
      </xdr:nvSpPr>
      <xdr:spPr bwMode="auto">
        <a:xfrm>
          <a:off x="4991100" y="76200"/>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11</xdr:col>
      <xdr:colOff>142875</xdr:colOff>
      <xdr:row>0</xdr:row>
      <xdr:rowOff>76200</xdr:rowOff>
    </xdr:from>
    <xdr:to>
      <xdr:col>13</xdr:col>
      <xdr:colOff>85725</xdr:colOff>
      <xdr:row>2</xdr:row>
      <xdr:rowOff>133350</xdr:rowOff>
    </xdr:to>
    <xdr:sp macro="" textlink="">
      <xdr:nvSpPr>
        <xdr:cNvPr id="56327" name="Rectangle 7">
          <a:hlinkClick xmlns:r="http://schemas.openxmlformats.org/officeDocument/2006/relationships" r:id="rId6" tooltip="View Help"/>
        </xdr:cNvPr>
        <xdr:cNvSpPr>
          <a:spLocks noChangeArrowheads="1"/>
        </xdr:cNvSpPr>
      </xdr:nvSpPr>
      <xdr:spPr bwMode="auto">
        <a:xfrm>
          <a:off x="7343775"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2</xdr:col>
      <xdr:colOff>28575</xdr:colOff>
      <xdr:row>0</xdr:row>
      <xdr:rowOff>47625</xdr:rowOff>
    </xdr:from>
    <xdr:to>
      <xdr:col>4</xdr:col>
      <xdr:colOff>123825</xdr:colOff>
      <xdr:row>2</xdr:row>
      <xdr:rowOff>142875</xdr:rowOff>
    </xdr:to>
    <xdr:sp macro="" textlink="">
      <xdr:nvSpPr>
        <xdr:cNvPr id="56328" name="Rectangle 8">
          <a:hlinkClick xmlns:r="http://schemas.openxmlformats.org/officeDocument/2006/relationships" r:id="rId7" tooltip="Quick Budget"/>
        </xdr:cNvPr>
        <xdr:cNvSpPr>
          <a:spLocks noChangeArrowheads="1"/>
        </xdr:cNvSpPr>
      </xdr:nvSpPr>
      <xdr:spPr bwMode="auto">
        <a:xfrm>
          <a:off x="1152525"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9</xdr:col>
      <xdr:colOff>209550</xdr:colOff>
      <xdr:row>0</xdr:row>
      <xdr:rowOff>47625</xdr:rowOff>
    </xdr:from>
    <xdr:to>
      <xdr:col>9</xdr:col>
      <xdr:colOff>219075</xdr:colOff>
      <xdr:row>2</xdr:row>
      <xdr:rowOff>133350</xdr:rowOff>
    </xdr:to>
    <xdr:sp macro="" textlink="">
      <xdr:nvSpPr>
        <xdr:cNvPr id="56329" name="Line 9"/>
        <xdr:cNvSpPr>
          <a:spLocks noChangeShapeType="1"/>
        </xdr:cNvSpPr>
      </xdr:nvSpPr>
      <xdr:spPr bwMode="auto">
        <a:xfrm rot="60000">
          <a:off x="60864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152400</xdr:colOff>
      <xdr:row>0</xdr:row>
      <xdr:rowOff>47625</xdr:rowOff>
    </xdr:from>
    <xdr:to>
      <xdr:col>7</xdr:col>
      <xdr:colOff>161925</xdr:colOff>
      <xdr:row>2</xdr:row>
      <xdr:rowOff>133350</xdr:rowOff>
    </xdr:to>
    <xdr:sp macro="" textlink="">
      <xdr:nvSpPr>
        <xdr:cNvPr id="56330" name="Line 10"/>
        <xdr:cNvSpPr>
          <a:spLocks noChangeShapeType="1"/>
        </xdr:cNvSpPr>
      </xdr:nvSpPr>
      <xdr:spPr bwMode="auto">
        <a:xfrm rot="60000">
          <a:off x="49720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495300</xdr:colOff>
      <xdr:row>0</xdr:row>
      <xdr:rowOff>47625</xdr:rowOff>
    </xdr:from>
    <xdr:to>
      <xdr:col>5</xdr:col>
      <xdr:colOff>504825</xdr:colOff>
      <xdr:row>2</xdr:row>
      <xdr:rowOff>133350</xdr:rowOff>
    </xdr:to>
    <xdr:sp macro="" textlink="">
      <xdr:nvSpPr>
        <xdr:cNvPr id="56331" name="Line 11"/>
        <xdr:cNvSpPr>
          <a:spLocks noChangeShapeType="1"/>
        </xdr:cNvSpPr>
      </xdr:nvSpPr>
      <xdr:spPr bwMode="auto">
        <a:xfrm rot="60000">
          <a:off x="3819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152400</xdr:colOff>
      <xdr:row>0</xdr:row>
      <xdr:rowOff>47625</xdr:rowOff>
    </xdr:from>
    <xdr:to>
      <xdr:col>11</xdr:col>
      <xdr:colOff>161925</xdr:colOff>
      <xdr:row>2</xdr:row>
      <xdr:rowOff>133350</xdr:rowOff>
    </xdr:to>
    <xdr:sp macro="" textlink="">
      <xdr:nvSpPr>
        <xdr:cNvPr id="56332" name="Line 12"/>
        <xdr:cNvSpPr>
          <a:spLocks noChangeShapeType="1"/>
        </xdr:cNvSpPr>
      </xdr:nvSpPr>
      <xdr:spPr bwMode="auto">
        <a:xfrm rot="60000">
          <a:off x="73533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123825</xdr:colOff>
      <xdr:row>0</xdr:row>
      <xdr:rowOff>47625</xdr:rowOff>
    </xdr:from>
    <xdr:to>
      <xdr:col>4</xdr:col>
      <xdr:colOff>133350</xdr:colOff>
      <xdr:row>2</xdr:row>
      <xdr:rowOff>133350</xdr:rowOff>
    </xdr:to>
    <xdr:sp macro="" textlink="">
      <xdr:nvSpPr>
        <xdr:cNvPr id="56333" name="Line 13"/>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400050</xdr:colOff>
          <xdr:row>3</xdr:row>
          <xdr:rowOff>123825</xdr:rowOff>
        </xdr:from>
        <xdr:to>
          <xdr:col>6</xdr:col>
          <xdr:colOff>533400</xdr:colOff>
          <xdr:row>4</xdr:row>
          <xdr:rowOff>76200</xdr:rowOff>
        </xdr:to>
        <xdr:sp macro="" textlink="">
          <xdr:nvSpPr>
            <xdr:cNvPr id="56334" name="Drop Down 14" hidden="1">
              <a:extLst>
                <a:ext uri="{63B3BB69-23CF-44E3-9099-C40C66FF867C}">
                  <a14:compatExt spid="_x0000_s56334"/>
                </a:ext>
              </a:extLst>
            </xdr:cNvPr>
            <xdr:cNvSpPr/>
          </xdr:nvSpPr>
          <xdr:spPr>
            <a:xfrm>
              <a:off x="0" y="0"/>
              <a:ext cx="0" cy="0"/>
            </a:xfrm>
            <a:prstGeom prst="rect">
              <a:avLst/>
            </a:prstGeom>
          </xdr:spPr>
        </xdr:sp>
        <xdr:clientData fPrintsWithSheet="0"/>
      </xdr:twoCellAnchor>
    </mc:Choice>
    <mc:Fallback/>
  </mc:AlternateContent>
  <xdr:twoCellAnchor editAs="oneCell">
    <xdr:from>
      <xdr:col>1</xdr:col>
      <xdr:colOff>0</xdr:colOff>
      <xdr:row>6</xdr:row>
      <xdr:rowOff>133350</xdr:rowOff>
    </xdr:from>
    <xdr:to>
      <xdr:col>4</xdr:col>
      <xdr:colOff>971550</xdr:colOff>
      <xdr:row>20</xdr:row>
      <xdr:rowOff>76200</xdr:rowOff>
    </xdr:to>
    <xdr:graphicFrame macro="">
      <xdr:nvGraphicFramePr>
        <xdr:cNvPr id="5633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247650</xdr:colOff>
      <xdr:row>23</xdr:row>
      <xdr:rowOff>76200</xdr:rowOff>
    </xdr:from>
    <xdr:to>
      <xdr:col>6</xdr:col>
      <xdr:colOff>542925</xdr:colOff>
      <xdr:row>36</xdr:row>
      <xdr:rowOff>152400</xdr:rowOff>
    </xdr:to>
    <xdr:graphicFrame macro="">
      <xdr:nvGraphicFramePr>
        <xdr:cNvPr id="56340"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238125</xdr:colOff>
      <xdr:row>21</xdr:row>
      <xdr:rowOff>142875</xdr:rowOff>
    </xdr:from>
    <xdr:to>
      <xdr:col>7</xdr:col>
      <xdr:colOff>0</xdr:colOff>
      <xdr:row>23</xdr:row>
      <xdr:rowOff>104775</xdr:rowOff>
    </xdr:to>
    <xdr:pic>
      <xdr:nvPicPr>
        <xdr:cNvPr id="56341" name="Picture 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3619500"/>
          <a:ext cx="47053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323850</xdr:colOff>
      <xdr:row>21</xdr:row>
      <xdr:rowOff>152400</xdr:rowOff>
    </xdr:from>
    <xdr:to>
      <xdr:col>4</xdr:col>
      <xdr:colOff>647700</xdr:colOff>
      <xdr:row>23</xdr:row>
      <xdr:rowOff>47625</xdr:rowOff>
    </xdr:to>
    <xdr:sp macro="" textlink="">
      <xdr:nvSpPr>
        <xdr:cNvPr id="56342" name="Rectangle 22"/>
        <xdr:cNvSpPr>
          <a:spLocks noChangeArrowheads="1"/>
        </xdr:cNvSpPr>
      </xdr:nvSpPr>
      <xdr:spPr bwMode="auto">
        <a:xfrm>
          <a:off x="114300" y="3629025"/>
          <a:ext cx="2876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Month (Tracking vs Budget)</a:t>
          </a:r>
        </a:p>
      </xdr:txBody>
    </xdr:sp>
    <xdr:clientData/>
  </xdr:twoCellAnchor>
  <xdr:twoCellAnchor editAs="oneCell">
    <xdr:from>
      <xdr:col>7</xdr:col>
      <xdr:colOff>161925</xdr:colOff>
      <xdr:row>6</xdr:row>
      <xdr:rowOff>142875</xdr:rowOff>
    </xdr:from>
    <xdr:to>
      <xdr:col>13</xdr:col>
      <xdr:colOff>114300</xdr:colOff>
      <xdr:row>20</xdr:row>
      <xdr:rowOff>152400</xdr:rowOff>
    </xdr:to>
    <xdr:graphicFrame macro="">
      <xdr:nvGraphicFramePr>
        <xdr:cNvPr id="56349"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7</xdr:col>
      <xdr:colOff>152400</xdr:colOff>
      <xdr:row>21</xdr:row>
      <xdr:rowOff>142875</xdr:rowOff>
    </xdr:from>
    <xdr:to>
      <xdr:col>13</xdr:col>
      <xdr:colOff>123825</xdr:colOff>
      <xdr:row>23</xdr:row>
      <xdr:rowOff>104775</xdr:rowOff>
    </xdr:to>
    <xdr:pic>
      <xdr:nvPicPr>
        <xdr:cNvPr id="56337" name="Picture 17"/>
        <xdr:cNvPicPr>
          <a:picLocks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972050" y="3619500"/>
          <a:ext cx="35718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21</xdr:row>
      <xdr:rowOff>152400</xdr:rowOff>
    </xdr:from>
    <xdr:to>
      <xdr:col>11</xdr:col>
      <xdr:colOff>219075</xdr:colOff>
      <xdr:row>23</xdr:row>
      <xdr:rowOff>47625</xdr:rowOff>
    </xdr:to>
    <xdr:sp macro="" textlink="">
      <xdr:nvSpPr>
        <xdr:cNvPr id="56339" name="Rectangle 19"/>
        <xdr:cNvSpPr>
          <a:spLocks noChangeArrowheads="1"/>
        </xdr:cNvSpPr>
      </xdr:nvSpPr>
      <xdr:spPr bwMode="auto">
        <a:xfrm>
          <a:off x="5086350" y="3629025"/>
          <a:ext cx="23336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Category (vs Budget)</a:t>
          </a:r>
        </a:p>
      </xdr:txBody>
    </xdr:sp>
    <xdr:clientData/>
  </xdr:twoCellAnchor>
  <xdr:twoCellAnchor editAs="oneCell">
    <xdr:from>
      <xdr:col>7</xdr:col>
      <xdr:colOff>161925</xdr:colOff>
      <xdr:row>5</xdr:row>
      <xdr:rowOff>19050</xdr:rowOff>
    </xdr:from>
    <xdr:to>
      <xdr:col>13</xdr:col>
      <xdr:colOff>133350</xdr:colOff>
      <xdr:row>6</xdr:row>
      <xdr:rowOff>142875</xdr:rowOff>
    </xdr:to>
    <xdr:pic>
      <xdr:nvPicPr>
        <xdr:cNvPr id="56343" name="Picture 23"/>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981575" y="904875"/>
          <a:ext cx="35718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5</xdr:row>
      <xdr:rowOff>66675</xdr:rowOff>
    </xdr:from>
    <xdr:to>
      <xdr:col>11</xdr:col>
      <xdr:colOff>57150</xdr:colOff>
      <xdr:row>6</xdr:row>
      <xdr:rowOff>123825</xdr:rowOff>
    </xdr:to>
    <xdr:sp macro="" textlink="">
      <xdr:nvSpPr>
        <xdr:cNvPr id="56344" name="Rectangle 24"/>
        <xdr:cNvSpPr>
          <a:spLocks noChangeArrowheads="1"/>
        </xdr:cNvSpPr>
      </xdr:nvSpPr>
      <xdr:spPr bwMode="auto">
        <a:xfrm>
          <a:off x="5029200" y="952500"/>
          <a:ext cx="22288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Top Over Budget Spending Items </a:t>
          </a:r>
        </a:p>
      </xdr:txBody>
    </xdr:sp>
    <xdr:clientData/>
  </xdr:twoCellAnchor>
  <xdr:twoCellAnchor editAs="oneCell">
    <xdr:from>
      <xdr:col>0</xdr:col>
      <xdr:colOff>228600</xdr:colOff>
      <xdr:row>5</xdr:row>
      <xdr:rowOff>28575</xdr:rowOff>
    </xdr:from>
    <xdr:to>
      <xdr:col>7</xdr:col>
      <xdr:colOff>19050</xdr:colOff>
      <xdr:row>6</xdr:row>
      <xdr:rowOff>152400</xdr:rowOff>
    </xdr:to>
    <xdr:pic>
      <xdr:nvPicPr>
        <xdr:cNvPr id="56347" name="Picture 27"/>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914400"/>
          <a:ext cx="47244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323850</xdr:colOff>
      <xdr:row>5</xdr:row>
      <xdr:rowOff>47625</xdr:rowOff>
    </xdr:from>
    <xdr:to>
      <xdr:col>4</xdr:col>
      <xdr:colOff>647700</xdr:colOff>
      <xdr:row>6</xdr:row>
      <xdr:rowOff>104775</xdr:rowOff>
    </xdr:to>
    <xdr:sp macro="" textlink="">
      <xdr:nvSpPr>
        <xdr:cNvPr id="56348" name="Rectangle 28"/>
        <xdr:cNvSpPr>
          <a:spLocks noChangeArrowheads="1"/>
        </xdr:cNvSpPr>
      </xdr:nvSpPr>
      <xdr:spPr bwMode="auto">
        <a:xfrm>
          <a:off x="114300" y="933450"/>
          <a:ext cx="2876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Tracking Spending Summary </a:t>
          </a:r>
        </a:p>
      </xdr:txBody>
    </xdr:sp>
    <xdr:clientData/>
  </xdr:twoCellAnchor>
  <mc:AlternateContent xmlns:mc="http://schemas.openxmlformats.org/markup-compatibility/2006">
    <mc:Choice xmlns:a14="http://schemas.microsoft.com/office/drawing/2010/main" Requires="a14">
      <xdr:twoCellAnchor editAs="oneCell">
        <xdr:from>
          <xdr:col>4</xdr:col>
          <xdr:colOff>600075</xdr:colOff>
          <xdr:row>22</xdr:row>
          <xdr:rowOff>19050</xdr:rowOff>
        </xdr:from>
        <xdr:to>
          <xdr:col>5</xdr:col>
          <xdr:colOff>666750</xdr:colOff>
          <xdr:row>23</xdr:row>
          <xdr:rowOff>57150</xdr:rowOff>
        </xdr:to>
        <xdr:sp macro="" textlink="">
          <xdr:nvSpPr>
            <xdr:cNvPr id="56350" name="Drop Down 30" hidden="1">
              <a:extLst>
                <a:ext uri="{63B3BB69-23CF-44E3-9099-C40C66FF867C}">
                  <a14:compatExt spid="_x0000_s56350"/>
                </a:ext>
              </a:extLst>
            </xdr:cNvPr>
            <xdr:cNvSpPr/>
          </xdr:nvSpPr>
          <xdr:spPr>
            <a:xfrm>
              <a:off x="0" y="0"/>
              <a:ext cx="0" cy="0"/>
            </a:xfrm>
            <a:prstGeom prst="rect">
              <a:avLst/>
            </a:prstGeom>
          </xdr:spPr>
        </xdr:sp>
        <xdr:clientData fPrintsWithSheet="0"/>
      </xdr:twoCellAnchor>
    </mc:Choice>
    <mc:Fallback/>
  </mc:AlternateContent>
  <xdr:twoCellAnchor editAs="oneCell">
    <xdr:from>
      <xdr:col>9</xdr:col>
      <xdr:colOff>219075</xdr:colOff>
      <xdr:row>0</xdr:row>
      <xdr:rowOff>66675</xdr:rowOff>
    </xdr:from>
    <xdr:to>
      <xdr:col>11</xdr:col>
      <xdr:colOff>152400</xdr:colOff>
      <xdr:row>3</xdr:row>
      <xdr:rowOff>0</xdr:rowOff>
    </xdr:to>
    <xdr:sp macro="" textlink="">
      <xdr:nvSpPr>
        <xdr:cNvPr id="56351" name="Rectangle 31">
          <a:hlinkClick xmlns:r="http://schemas.openxmlformats.org/officeDocument/2006/relationships" r:id="rId13" tooltip="Spending Analyzer"/>
        </xdr:cNvPr>
        <xdr:cNvSpPr>
          <a:spLocks noChangeArrowheads="1"/>
        </xdr:cNvSpPr>
      </xdr:nvSpPr>
      <xdr:spPr bwMode="auto">
        <a:xfrm>
          <a:off x="6096000" y="66675"/>
          <a:ext cx="1257300" cy="419100"/>
        </a:xfrm>
        <a:prstGeom prst="rect">
          <a:avLst/>
        </a:prstGeom>
        <a:solidFill>
          <a:srgbClr val="DBF6B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4E9725"/>
              </a:solidFill>
              <a:latin typeface="Arial"/>
              <a:cs typeface="Arial"/>
            </a:rPr>
            <a:t>Spending Analyzer</a:t>
          </a:r>
        </a:p>
      </xdr:txBody>
    </xdr:sp>
    <xdr:clientData/>
  </xdr:twoCellAnchor>
  <xdr:twoCellAnchor editAs="oneCell">
    <xdr:from>
      <xdr:col>1</xdr:col>
      <xdr:colOff>38100</xdr:colOff>
      <xdr:row>0</xdr:row>
      <xdr:rowOff>76200</xdr:rowOff>
    </xdr:from>
    <xdr:to>
      <xdr:col>2</xdr:col>
      <xdr:colOff>28575</xdr:colOff>
      <xdr:row>2</xdr:row>
      <xdr:rowOff>133350</xdr:rowOff>
    </xdr:to>
    <xdr:sp macro="" textlink="">
      <xdr:nvSpPr>
        <xdr:cNvPr id="56352" name="Rectangle 32">
          <a:hlinkClick xmlns:r="http://schemas.openxmlformats.org/officeDocument/2006/relationships" r:id="rId14"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19050</xdr:colOff>
      <xdr:row>0</xdr:row>
      <xdr:rowOff>47625</xdr:rowOff>
    </xdr:from>
    <xdr:to>
      <xdr:col>2</xdr:col>
      <xdr:colOff>28575</xdr:colOff>
      <xdr:row>2</xdr:row>
      <xdr:rowOff>133350</xdr:rowOff>
    </xdr:to>
    <xdr:sp macro="" textlink="">
      <xdr:nvSpPr>
        <xdr:cNvPr id="56353" name="Line 33"/>
        <xdr:cNvSpPr>
          <a:spLocks noChangeShapeType="1"/>
        </xdr:cNvSpPr>
      </xdr:nvSpPr>
      <xdr:spPr bwMode="auto">
        <a:xfrm rot="60000">
          <a:off x="11430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3</xdr:row>
      <xdr:rowOff>9525</xdr:rowOff>
    </xdr:from>
    <xdr:to>
      <xdr:col>3</xdr:col>
      <xdr:colOff>352425</xdr:colOff>
      <xdr:row>5</xdr:row>
      <xdr:rowOff>114300</xdr:rowOff>
    </xdr:to>
    <xdr:pic>
      <xdr:nvPicPr>
        <xdr:cNvPr id="56357" name="Picture 37"/>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4300" y="495300"/>
          <a:ext cx="19716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1485900</xdr:colOff>
      <xdr:row>5</xdr:row>
      <xdr:rowOff>0</xdr:rowOff>
    </xdr:to>
    <xdr:sp macro="" textlink="">
      <xdr:nvSpPr>
        <xdr:cNvPr id="28678" name="Rectangle 6"/>
        <xdr:cNvSpPr>
          <a:spLocks noChangeArrowheads="1"/>
        </xdr:cNvSpPr>
      </xdr:nvSpPr>
      <xdr:spPr bwMode="auto">
        <a:xfrm>
          <a:off x="114300" y="809625"/>
          <a:ext cx="1619250" cy="0"/>
        </a:xfrm>
        <a:prstGeom prst="rect">
          <a:avLst/>
        </a:prstGeom>
        <a:gradFill rotWithShape="1">
          <a:gsLst>
            <a:gs pos="0">
              <a:srgbClr xmlns:mc="http://schemas.openxmlformats.org/markup-compatibility/2006" xmlns:a14="http://schemas.microsoft.com/office/drawing/2010/main" val="15335B" mc:Ignorable="a14" a14:legacySpreadsheetColorIndex="18"/>
            </a:gs>
            <a:gs pos="100000">
              <a:srgbClr xmlns:mc="http://schemas.openxmlformats.org/markup-compatibility/2006" xmlns:a14="http://schemas.microsoft.com/office/drawing/2010/main" val="CCCCFF" mc:Ignorable="a14" a14:legacySpreadsheetColorIndex="31"/>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FFFFFF"/>
              </a:solidFill>
              <a:latin typeface="Arial"/>
              <a:cs typeface="Arial"/>
            </a:rPr>
            <a:t> Income</a:t>
          </a:r>
        </a:p>
      </xdr:txBody>
    </xdr:sp>
    <xdr:clientData/>
  </xdr:twoCellAnchor>
  <xdr:twoCellAnchor editAs="oneCell">
    <xdr:from>
      <xdr:col>1</xdr:col>
      <xdr:colOff>0</xdr:colOff>
      <xdr:row>0</xdr:row>
      <xdr:rowOff>47625</xdr:rowOff>
    </xdr:from>
    <xdr:to>
      <xdr:col>15</xdr:col>
      <xdr:colOff>352425</xdr:colOff>
      <xdr:row>3</xdr:row>
      <xdr:rowOff>0</xdr:rowOff>
    </xdr:to>
    <xdr:pic>
      <xdr:nvPicPr>
        <xdr:cNvPr id="28728" name="Picture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7625"/>
          <a:ext cx="84867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76200</xdr:rowOff>
    </xdr:from>
    <xdr:to>
      <xdr:col>2</xdr:col>
      <xdr:colOff>904875</xdr:colOff>
      <xdr:row>2</xdr:row>
      <xdr:rowOff>133350</xdr:rowOff>
    </xdr:to>
    <xdr:sp macro="" textlink="">
      <xdr:nvSpPr>
        <xdr:cNvPr id="28729" name="Rectangle 57">
          <a:hlinkClick xmlns:r="http://schemas.openxmlformats.org/officeDocument/2006/relationships" r:id="rId2"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28730" name="Line 58"/>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914400</xdr:colOff>
      <xdr:row>0</xdr:row>
      <xdr:rowOff>47625</xdr:rowOff>
    </xdr:from>
    <xdr:to>
      <xdr:col>5</xdr:col>
      <xdr:colOff>38100</xdr:colOff>
      <xdr:row>2</xdr:row>
      <xdr:rowOff>142875</xdr:rowOff>
    </xdr:to>
    <xdr:sp macro="" textlink="">
      <xdr:nvSpPr>
        <xdr:cNvPr id="28731" name="Rectangle 59">
          <a:hlinkClick xmlns:r="http://schemas.openxmlformats.org/officeDocument/2006/relationships" r:id="rId3" tooltip="Quick Budget"/>
        </xdr:cNvPr>
        <xdr:cNvSpPr>
          <a:spLocks noChangeArrowheads="1"/>
        </xdr:cNvSpPr>
      </xdr:nvSpPr>
      <xdr:spPr bwMode="auto">
        <a:xfrm>
          <a:off x="1162050"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11</xdr:col>
      <xdr:colOff>152400</xdr:colOff>
      <xdr:row>0</xdr:row>
      <xdr:rowOff>47625</xdr:rowOff>
    </xdr:from>
    <xdr:to>
      <xdr:col>11</xdr:col>
      <xdr:colOff>161925</xdr:colOff>
      <xdr:row>2</xdr:row>
      <xdr:rowOff>133350</xdr:rowOff>
    </xdr:to>
    <xdr:sp macro="" textlink="">
      <xdr:nvSpPr>
        <xdr:cNvPr id="28732" name="Line 60"/>
        <xdr:cNvSpPr>
          <a:spLocks noChangeShapeType="1"/>
        </xdr:cNvSpPr>
      </xdr:nvSpPr>
      <xdr:spPr bwMode="auto">
        <a:xfrm rot="60000">
          <a:off x="60769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228600</xdr:colOff>
      <xdr:row>0</xdr:row>
      <xdr:rowOff>47625</xdr:rowOff>
    </xdr:from>
    <xdr:to>
      <xdr:col>9</xdr:col>
      <xdr:colOff>238125</xdr:colOff>
      <xdr:row>2</xdr:row>
      <xdr:rowOff>133350</xdr:rowOff>
    </xdr:to>
    <xdr:sp macro="" textlink="">
      <xdr:nvSpPr>
        <xdr:cNvPr id="28733" name="Line 61"/>
        <xdr:cNvSpPr>
          <a:spLocks noChangeShapeType="1"/>
        </xdr:cNvSpPr>
      </xdr:nvSpPr>
      <xdr:spPr bwMode="auto">
        <a:xfrm rot="60000">
          <a:off x="49911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0</xdr:row>
      <xdr:rowOff>47625</xdr:rowOff>
    </xdr:from>
    <xdr:to>
      <xdr:col>7</xdr:col>
      <xdr:colOff>247650</xdr:colOff>
      <xdr:row>2</xdr:row>
      <xdr:rowOff>133350</xdr:rowOff>
    </xdr:to>
    <xdr:sp macro="" textlink="">
      <xdr:nvSpPr>
        <xdr:cNvPr id="28734" name="Line 62"/>
        <xdr:cNvSpPr>
          <a:spLocks noChangeShapeType="1"/>
        </xdr:cNvSpPr>
      </xdr:nvSpPr>
      <xdr:spPr bwMode="auto">
        <a:xfrm rot="60000">
          <a:off x="38385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28575</xdr:colOff>
      <xdr:row>0</xdr:row>
      <xdr:rowOff>47625</xdr:rowOff>
    </xdr:from>
    <xdr:to>
      <xdr:col>5</xdr:col>
      <xdr:colOff>38100</xdr:colOff>
      <xdr:row>2</xdr:row>
      <xdr:rowOff>133350</xdr:rowOff>
    </xdr:to>
    <xdr:sp macro="" textlink="">
      <xdr:nvSpPr>
        <xdr:cNvPr id="28735" name="Line 63"/>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266700</xdr:colOff>
      <xdr:row>0</xdr:row>
      <xdr:rowOff>76200</xdr:rowOff>
    </xdr:from>
    <xdr:to>
      <xdr:col>15</xdr:col>
      <xdr:colOff>266700</xdr:colOff>
      <xdr:row>2</xdr:row>
      <xdr:rowOff>133350</xdr:rowOff>
    </xdr:to>
    <xdr:sp macro="" textlink="">
      <xdr:nvSpPr>
        <xdr:cNvPr id="28736" name="Rectangle 64">
          <a:hlinkClick xmlns:r="http://schemas.openxmlformats.org/officeDocument/2006/relationships" r:id="rId4" tooltip="View Help"/>
        </xdr:cNvPr>
        <xdr:cNvSpPr>
          <a:spLocks noChangeArrowheads="1"/>
        </xdr:cNvSpPr>
      </xdr:nvSpPr>
      <xdr:spPr bwMode="auto">
        <a:xfrm>
          <a:off x="735330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13</xdr:col>
      <xdr:colOff>266700</xdr:colOff>
      <xdr:row>0</xdr:row>
      <xdr:rowOff>47625</xdr:rowOff>
    </xdr:from>
    <xdr:to>
      <xdr:col>13</xdr:col>
      <xdr:colOff>276225</xdr:colOff>
      <xdr:row>2</xdr:row>
      <xdr:rowOff>133350</xdr:rowOff>
    </xdr:to>
    <xdr:sp macro="" textlink="">
      <xdr:nvSpPr>
        <xdr:cNvPr id="28737" name="Line 65"/>
        <xdr:cNvSpPr>
          <a:spLocks noChangeShapeType="1"/>
        </xdr:cNvSpPr>
      </xdr:nvSpPr>
      <xdr:spPr bwMode="auto">
        <a:xfrm rot="60000">
          <a:off x="73533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0</xdr:row>
      <xdr:rowOff>76200</xdr:rowOff>
    </xdr:from>
    <xdr:to>
      <xdr:col>7</xdr:col>
      <xdr:colOff>200025</xdr:colOff>
      <xdr:row>2</xdr:row>
      <xdr:rowOff>133350</xdr:rowOff>
    </xdr:to>
    <xdr:sp macro="" textlink="">
      <xdr:nvSpPr>
        <xdr:cNvPr id="28738" name="Rectangle 66">
          <a:hlinkClick xmlns:r="http://schemas.openxmlformats.org/officeDocument/2006/relationships" r:id="rId5" tooltip="Budget by Month"/>
        </xdr:cNvPr>
        <xdr:cNvSpPr>
          <a:spLocks noChangeArrowheads="1"/>
        </xdr:cNvSpPr>
      </xdr:nvSpPr>
      <xdr:spPr bwMode="auto">
        <a:xfrm>
          <a:off x="2514600"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7</xdr:col>
      <xdr:colOff>285750</xdr:colOff>
      <xdr:row>0</xdr:row>
      <xdr:rowOff>85725</xdr:rowOff>
    </xdr:from>
    <xdr:to>
      <xdr:col>9</xdr:col>
      <xdr:colOff>171450</xdr:colOff>
      <xdr:row>2</xdr:row>
      <xdr:rowOff>142875</xdr:rowOff>
    </xdr:to>
    <xdr:sp macro="" textlink="">
      <xdr:nvSpPr>
        <xdr:cNvPr id="28740" name="Rectangle 68">
          <a:hlinkClick xmlns:r="http://schemas.openxmlformats.org/officeDocument/2006/relationships" r:id="rId6" tooltip="Track Actual Spending"/>
        </xdr:cNvPr>
        <xdr:cNvSpPr>
          <a:spLocks noChangeArrowheads="1"/>
        </xdr:cNvSpPr>
      </xdr:nvSpPr>
      <xdr:spPr bwMode="auto">
        <a:xfrm>
          <a:off x="3886200" y="85725"/>
          <a:ext cx="10477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11</xdr:col>
      <xdr:colOff>161925</xdr:colOff>
      <xdr:row>0</xdr:row>
      <xdr:rowOff>66675</xdr:rowOff>
    </xdr:from>
    <xdr:to>
      <xdr:col>13</xdr:col>
      <xdr:colOff>266700</xdr:colOff>
      <xdr:row>3</xdr:row>
      <xdr:rowOff>0</xdr:rowOff>
    </xdr:to>
    <xdr:sp macro="" textlink="">
      <xdr:nvSpPr>
        <xdr:cNvPr id="28741" name="Rectangle 69"/>
        <xdr:cNvSpPr>
          <a:spLocks noChangeArrowheads="1"/>
        </xdr:cNvSpPr>
      </xdr:nvSpPr>
      <xdr:spPr bwMode="auto">
        <a:xfrm>
          <a:off x="6086475" y="66675"/>
          <a:ext cx="1266825" cy="419100"/>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Daily Spending</a:t>
          </a:r>
        </a:p>
      </xdr:txBody>
    </xdr:sp>
    <xdr:clientData/>
  </xdr:twoCellAnchor>
  <xdr:twoCellAnchor editAs="oneCell">
    <xdr:from>
      <xdr:col>9</xdr:col>
      <xdr:colOff>276225</xdr:colOff>
      <xdr:row>0</xdr:row>
      <xdr:rowOff>76200</xdr:rowOff>
    </xdr:from>
    <xdr:to>
      <xdr:col>11</xdr:col>
      <xdr:colOff>152400</xdr:colOff>
      <xdr:row>2</xdr:row>
      <xdr:rowOff>133350</xdr:rowOff>
    </xdr:to>
    <xdr:sp macro="" textlink="">
      <xdr:nvSpPr>
        <xdr:cNvPr id="28742" name="Rectangle 70">
          <a:hlinkClick xmlns:r="http://schemas.openxmlformats.org/officeDocument/2006/relationships" r:id="rId7" tooltip="Compare Budget vs Tracking"/>
        </xdr:cNvPr>
        <xdr:cNvSpPr>
          <a:spLocks noChangeArrowheads="1"/>
        </xdr:cNvSpPr>
      </xdr:nvSpPr>
      <xdr:spPr bwMode="auto">
        <a:xfrm>
          <a:off x="5038725" y="76200"/>
          <a:ext cx="10382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8</xdr:row>
      <xdr:rowOff>9525</xdr:rowOff>
    </xdr:from>
    <xdr:to>
      <xdr:col>3</xdr:col>
      <xdr:colOff>9525</xdr:colOff>
      <xdr:row>8</xdr:row>
      <xdr:rowOff>9525</xdr:rowOff>
    </xdr:to>
    <xdr:sp macro="" textlink="">
      <xdr:nvSpPr>
        <xdr:cNvPr id="49153" name="Rectangle 1"/>
        <xdr:cNvSpPr>
          <a:spLocks noChangeArrowheads="1"/>
        </xdr:cNvSpPr>
      </xdr:nvSpPr>
      <xdr:spPr bwMode="auto">
        <a:xfrm>
          <a:off x="114300" y="847725"/>
          <a:ext cx="1228725" cy="0"/>
        </a:xfrm>
        <a:prstGeom prst="rect">
          <a:avLst/>
        </a:prstGeom>
        <a:gradFill rotWithShape="1">
          <a:gsLst>
            <a:gs pos="0">
              <a:srgbClr xmlns:mc="http://schemas.openxmlformats.org/markup-compatibility/2006" xmlns:a14="http://schemas.microsoft.com/office/drawing/2010/main" val="15335B" mc:Ignorable="a14" a14:legacySpreadsheetColorIndex="18"/>
            </a:gs>
            <a:gs pos="100000">
              <a:srgbClr xmlns:mc="http://schemas.openxmlformats.org/markup-compatibility/2006" xmlns:a14="http://schemas.microsoft.com/office/drawing/2010/main" val="CCCCFF" mc:Ignorable="a14" a14:legacySpreadsheetColorIndex="31"/>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FFFFFF"/>
              </a:solidFill>
              <a:latin typeface="Arial"/>
              <a:cs typeface="Arial"/>
            </a:rPr>
            <a:t> Income</a:t>
          </a:r>
        </a:p>
      </xdr:txBody>
    </xdr:sp>
    <xdr:clientData/>
  </xdr:twoCellAnchor>
  <xdr:twoCellAnchor editAs="oneCell">
    <xdr:from>
      <xdr:col>1</xdr:col>
      <xdr:colOff>0</xdr:colOff>
      <xdr:row>0</xdr:row>
      <xdr:rowOff>47625</xdr:rowOff>
    </xdr:from>
    <xdr:to>
      <xdr:col>14</xdr:col>
      <xdr:colOff>470038</xdr:colOff>
      <xdr:row>3</xdr:row>
      <xdr:rowOff>0</xdr:rowOff>
    </xdr:to>
    <xdr:pic>
      <xdr:nvPicPr>
        <xdr:cNvPr id="4915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7625"/>
          <a:ext cx="8467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66675</xdr:rowOff>
    </xdr:from>
    <xdr:to>
      <xdr:col>2</xdr:col>
      <xdr:colOff>428625</xdr:colOff>
      <xdr:row>2</xdr:row>
      <xdr:rowOff>123825</xdr:rowOff>
    </xdr:to>
    <xdr:sp macro="" textlink="">
      <xdr:nvSpPr>
        <xdr:cNvPr id="49155" name="Rectangle 3">
          <a:hlinkClick xmlns:r="http://schemas.openxmlformats.org/officeDocument/2006/relationships" r:id="rId2" tooltip="Home"/>
        </xdr:cNvPr>
        <xdr:cNvSpPr>
          <a:spLocks noChangeArrowheads="1"/>
        </xdr:cNvSpPr>
      </xdr:nvSpPr>
      <xdr:spPr bwMode="auto">
        <a:xfrm>
          <a:off x="152400" y="66675"/>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428625</xdr:colOff>
      <xdr:row>0</xdr:row>
      <xdr:rowOff>38100</xdr:rowOff>
    </xdr:from>
    <xdr:to>
      <xdr:col>2</xdr:col>
      <xdr:colOff>438150</xdr:colOff>
      <xdr:row>2</xdr:row>
      <xdr:rowOff>123825</xdr:rowOff>
    </xdr:to>
    <xdr:sp macro="" textlink="">
      <xdr:nvSpPr>
        <xdr:cNvPr id="49156" name="Line 4"/>
        <xdr:cNvSpPr>
          <a:spLocks noChangeShapeType="1"/>
        </xdr:cNvSpPr>
      </xdr:nvSpPr>
      <xdr:spPr bwMode="auto">
        <a:xfrm rot="60000">
          <a:off x="1152525" y="381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438150</xdr:colOff>
      <xdr:row>0</xdr:row>
      <xdr:rowOff>38100</xdr:rowOff>
    </xdr:from>
    <xdr:to>
      <xdr:col>4</xdr:col>
      <xdr:colOff>533400</xdr:colOff>
      <xdr:row>2</xdr:row>
      <xdr:rowOff>133350</xdr:rowOff>
    </xdr:to>
    <xdr:sp macro="" textlink="">
      <xdr:nvSpPr>
        <xdr:cNvPr id="49157" name="Rectangle 5">
          <a:hlinkClick xmlns:r="http://schemas.openxmlformats.org/officeDocument/2006/relationships" r:id="rId3" tooltip="Quick Budget"/>
        </xdr:cNvPr>
        <xdr:cNvSpPr>
          <a:spLocks noChangeArrowheads="1"/>
        </xdr:cNvSpPr>
      </xdr:nvSpPr>
      <xdr:spPr bwMode="auto">
        <a:xfrm>
          <a:off x="1162050" y="38100"/>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11</xdr:col>
      <xdr:colOff>361950</xdr:colOff>
      <xdr:row>0</xdr:row>
      <xdr:rowOff>57150</xdr:rowOff>
    </xdr:from>
    <xdr:to>
      <xdr:col>11</xdr:col>
      <xdr:colOff>371475</xdr:colOff>
      <xdr:row>2</xdr:row>
      <xdr:rowOff>142875</xdr:rowOff>
    </xdr:to>
    <xdr:sp macro="" textlink="">
      <xdr:nvSpPr>
        <xdr:cNvPr id="49158" name="Line 6"/>
        <xdr:cNvSpPr>
          <a:spLocks noChangeShapeType="1"/>
        </xdr:cNvSpPr>
      </xdr:nvSpPr>
      <xdr:spPr bwMode="auto">
        <a:xfrm rot="60000">
          <a:off x="6076950"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466725</xdr:colOff>
      <xdr:row>0</xdr:row>
      <xdr:rowOff>57150</xdr:rowOff>
    </xdr:from>
    <xdr:to>
      <xdr:col>9</xdr:col>
      <xdr:colOff>476250</xdr:colOff>
      <xdr:row>2</xdr:row>
      <xdr:rowOff>142875</xdr:rowOff>
    </xdr:to>
    <xdr:sp macro="" textlink="">
      <xdr:nvSpPr>
        <xdr:cNvPr id="49159" name="Line 7"/>
        <xdr:cNvSpPr>
          <a:spLocks noChangeShapeType="1"/>
        </xdr:cNvSpPr>
      </xdr:nvSpPr>
      <xdr:spPr bwMode="auto">
        <a:xfrm rot="60000">
          <a:off x="4962525"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552450</xdr:colOff>
      <xdr:row>0</xdr:row>
      <xdr:rowOff>57150</xdr:rowOff>
    </xdr:from>
    <xdr:to>
      <xdr:col>7</xdr:col>
      <xdr:colOff>561975</xdr:colOff>
      <xdr:row>2</xdr:row>
      <xdr:rowOff>142875</xdr:rowOff>
    </xdr:to>
    <xdr:sp macro="" textlink="">
      <xdr:nvSpPr>
        <xdr:cNvPr id="49160" name="Line 8"/>
        <xdr:cNvSpPr>
          <a:spLocks noChangeShapeType="1"/>
        </xdr:cNvSpPr>
      </xdr:nvSpPr>
      <xdr:spPr bwMode="auto">
        <a:xfrm rot="60000">
          <a:off x="3829050"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523875</xdr:colOff>
      <xdr:row>0</xdr:row>
      <xdr:rowOff>57150</xdr:rowOff>
    </xdr:from>
    <xdr:to>
      <xdr:col>4</xdr:col>
      <xdr:colOff>533400</xdr:colOff>
      <xdr:row>2</xdr:row>
      <xdr:rowOff>142875</xdr:rowOff>
    </xdr:to>
    <xdr:sp macro="" textlink="">
      <xdr:nvSpPr>
        <xdr:cNvPr id="49161" name="Line 9"/>
        <xdr:cNvSpPr>
          <a:spLocks noChangeShapeType="1"/>
        </xdr:cNvSpPr>
      </xdr:nvSpPr>
      <xdr:spPr bwMode="auto">
        <a:xfrm rot="60000">
          <a:off x="2466975"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419100</xdr:colOff>
      <xdr:row>0</xdr:row>
      <xdr:rowOff>57150</xdr:rowOff>
    </xdr:from>
    <xdr:to>
      <xdr:col>13</xdr:col>
      <xdr:colOff>428625</xdr:colOff>
      <xdr:row>2</xdr:row>
      <xdr:rowOff>142875</xdr:rowOff>
    </xdr:to>
    <xdr:sp macro="" textlink="">
      <xdr:nvSpPr>
        <xdr:cNvPr id="49163" name="Line 11"/>
        <xdr:cNvSpPr>
          <a:spLocks noChangeShapeType="1"/>
        </xdr:cNvSpPr>
      </xdr:nvSpPr>
      <xdr:spPr bwMode="auto">
        <a:xfrm rot="60000">
          <a:off x="7353300"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542925</xdr:colOff>
      <xdr:row>0</xdr:row>
      <xdr:rowOff>66675</xdr:rowOff>
    </xdr:from>
    <xdr:to>
      <xdr:col>7</xdr:col>
      <xdr:colOff>495300</xdr:colOff>
      <xdr:row>2</xdr:row>
      <xdr:rowOff>123825</xdr:rowOff>
    </xdr:to>
    <xdr:sp macro="" textlink="">
      <xdr:nvSpPr>
        <xdr:cNvPr id="49164" name="Rectangle 12">
          <a:hlinkClick xmlns:r="http://schemas.openxmlformats.org/officeDocument/2006/relationships" r:id="rId4" tooltip="Budget by Month"/>
        </xdr:cNvPr>
        <xdr:cNvSpPr>
          <a:spLocks noChangeArrowheads="1"/>
        </xdr:cNvSpPr>
      </xdr:nvSpPr>
      <xdr:spPr bwMode="auto">
        <a:xfrm>
          <a:off x="2486025" y="66675"/>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7</xdr:col>
      <xdr:colOff>561975</xdr:colOff>
      <xdr:row>0</xdr:row>
      <xdr:rowOff>76200</xdr:rowOff>
    </xdr:from>
    <xdr:to>
      <xdr:col>9</xdr:col>
      <xdr:colOff>447675</xdr:colOff>
      <xdr:row>2</xdr:row>
      <xdr:rowOff>133350</xdr:rowOff>
    </xdr:to>
    <xdr:sp macro="" textlink="">
      <xdr:nvSpPr>
        <xdr:cNvPr id="49165" name="Rectangle 13">
          <a:hlinkClick xmlns:r="http://schemas.openxmlformats.org/officeDocument/2006/relationships" r:id="rId5" tooltip="Track Actual Spending"/>
        </xdr:cNvPr>
        <xdr:cNvSpPr>
          <a:spLocks noChangeArrowheads="1"/>
        </xdr:cNvSpPr>
      </xdr:nvSpPr>
      <xdr:spPr bwMode="auto">
        <a:xfrm>
          <a:off x="3838575" y="76200"/>
          <a:ext cx="11049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13</xdr:col>
      <xdr:colOff>419100</xdr:colOff>
      <xdr:row>0</xdr:row>
      <xdr:rowOff>66675</xdr:rowOff>
    </xdr:from>
    <xdr:to>
      <xdr:col>14</xdr:col>
      <xdr:colOff>470038</xdr:colOff>
      <xdr:row>3</xdr:row>
      <xdr:rowOff>0</xdr:rowOff>
    </xdr:to>
    <xdr:sp macro="" textlink="">
      <xdr:nvSpPr>
        <xdr:cNvPr id="49166" name="Rectangle 14"/>
        <xdr:cNvSpPr>
          <a:spLocks noChangeArrowheads="1"/>
        </xdr:cNvSpPr>
      </xdr:nvSpPr>
      <xdr:spPr bwMode="auto">
        <a:xfrm>
          <a:off x="7353300" y="66675"/>
          <a:ext cx="1228725" cy="419100"/>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Help</a:t>
          </a:r>
        </a:p>
      </xdr:txBody>
    </xdr:sp>
    <xdr:clientData/>
  </xdr:twoCellAnchor>
  <xdr:twoCellAnchor editAs="oneCell">
    <xdr:from>
      <xdr:col>9</xdr:col>
      <xdr:colOff>485775</xdr:colOff>
      <xdr:row>0</xdr:row>
      <xdr:rowOff>66675</xdr:rowOff>
    </xdr:from>
    <xdr:to>
      <xdr:col>11</xdr:col>
      <xdr:colOff>361950</xdr:colOff>
      <xdr:row>2</xdr:row>
      <xdr:rowOff>123825</xdr:rowOff>
    </xdr:to>
    <xdr:sp macro="" textlink="">
      <xdr:nvSpPr>
        <xdr:cNvPr id="49167" name="Rectangle 15">
          <a:hlinkClick xmlns:r="http://schemas.openxmlformats.org/officeDocument/2006/relationships" r:id="rId6" tooltip="Compare Budget vs Tracking"/>
        </xdr:cNvPr>
        <xdr:cNvSpPr>
          <a:spLocks noChangeArrowheads="1"/>
        </xdr:cNvSpPr>
      </xdr:nvSpPr>
      <xdr:spPr bwMode="auto">
        <a:xfrm>
          <a:off x="4981575" y="66675"/>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xdr:col>
      <xdr:colOff>76200</xdr:colOff>
      <xdr:row>25</xdr:row>
      <xdr:rowOff>66675</xdr:rowOff>
    </xdr:from>
    <xdr:to>
      <xdr:col>7</xdr:col>
      <xdr:colOff>381000</xdr:colOff>
      <xdr:row>25</xdr:row>
      <xdr:rowOff>581025</xdr:rowOff>
    </xdr:to>
    <xdr:pic>
      <xdr:nvPicPr>
        <xdr:cNvPr id="49171" name="Picture 1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0500" y="3286125"/>
          <a:ext cx="3467100" cy="514350"/>
        </a:xfrm>
        <a:prstGeom prst="rect">
          <a:avLst/>
        </a:prstGeom>
        <a:noFill/>
        <a:ln w="12700">
          <a:solidFill>
            <a:srgbClr xmlns:mc="http://schemas.openxmlformats.org/markup-compatibility/2006" xmlns:a14="http://schemas.microsoft.com/office/drawing/2010/main" val="808080" mc:Ignorable="a14" a14:legacySpreadsheetColorIndex="23"/>
          </a:solidFill>
          <a:miter lim="800000"/>
          <a:headEnd/>
          <a:tailEnd/>
        </a:ln>
        <a:effectLst>
          <a:outerShdw dist="63500" dir="3187806"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pic>
    <xdr:clientData/>
  </xdr:twoCellAnchor>
  <xdr:twoCellAnchor editAs="oneCell">
    <xdr:from>
      <xdr:col>1</xdr:col>
      <xdr:colOff>76200</xdr:colOff>
      <xdr:row>68</xdr:row>
      <xdr:rowOff>66675</xdr:rowOff>
    </xdr:from>
    <xdr:to>
      <xdr:col>7</xdr:col>
      <xdr:colOff>381000</xdr:colOff>
      <xdr:row>68</xdr:row>
      <xdr:rowOff>581025</xdr:rowOff>
    </xdr:to>
    <xdr:pic>
      <xdr:nvPicPr>
        <xdr:cNvPr id="49172" name="Picture 2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0500" y="9277350"/>
          <a:ext cx="3467100" cy="514350"/>
        </a:xfrm>
        <a:prstGeom prst="rect">
          <a:avLst/>
        </a:prstGeom>
        <a:noFill/>
        <a:ln w="12700">
          <a:solidFill>
            <a:srgbClr xmlns:mc="http://schemas.openxmlformats.org/markup-compatibility/2006" xmlns:a14="http://schemas.microsoft.com/office/drawing/2010/main" val="808080" mc:Ignorable="a14" a14:legacySpreadsheetColorIndex="23"/>
          </a:solidFill>
          <a:miter lim="800000"/>
          <a:headEnd/>
          <a:tailEnd/>
        </a:ln>
        <a:effectLst>
          <a:outerShdw dist="63500" dir="3187806"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pic>
    <xdr:clientData/>
  </xdr:twoCellAnchor>
  <xdr:twoCellAnchor editAs="oneCell">
    <xdr:from>
      <xdr:col>11</xdr:col>
      <xdr:colOff>371475</xdr:colOff>
      <xdr:row>0</xdr:row>
      <xdr:rowOff>66675</xdr:rowOff>
    </xdr:from>
    <xdr:to>
      <xdr:col>13</xdr:col>
      <xdr:colOff>409575</xdr:colOff>
      <xdr:row>2</xdr:row>
      <xdr:rowOff>152400</xdr:rowOff>
    </xdr:to>
    <xdr:sp macro="" textlink="">
      <xdr:nvSpPr>
        <xdr:cNvPr id="49174" name="Rectangle 22">
          <a:hlinkClick xmlns:r="http://schemas.openxmlformats.org/officeDocument/2006/relationships" r:id="rId8" tooltip="Spending Analyzer"/>
        </xdr:cNvPr>
        <xdr:cNvSpPr>
          <a:spLocks noChangeArrowheads="1"/>
        </xdr:cNvSpPr>
      </xdr:nvSpPr>
      <xdr:spPr bwMode="auto">
        <a:xfrm>
          <a:off x="6086475" y="66675"/>
          <a:ext cx="1257300" cy="409575"/>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9</xdr:col>
      <xdr:colOff>342900</xdr:colOff>
      <xdr:row>51</xdr:row>
      <xdr:rowOff>114300</xdr:rowOff>
    </xdr:from>
    <xdr:to>
      <xdr:col>12</xdr:col>
      <xdr:colOff>571500</xdr:colOff>
      <xdr:row>63</xdr:row>
      <xdr:rowOff>76200</xdr:rowOff>
    </xdr:to>
    <xdr:pic>
      <xdr:nvPicPr>
        <xdr:cNvPr id="49175" name="Picture 23"/>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838700" y="6800850"/>
          <a:ext cx="2057400" cy="16478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impleplanning.net/Financial%20Calculators/Mortgage%20Calculator.html" TargetMode="External"/><Relationship Id="rId13" Type="http://schemas.openxmlformats.org/officeDocument/2006/relationships/hyperlink" Target="http://www.simpleplanning.net/Download/Budget%20Planner_Additional%20Categories.xls" TargetMode="External"/><Relationship Id="rId18" Type="http://schemas.openxmlformats.org/officeDocument/2006/relationships/hyperlink" Target="http://www.simpleplanning.net/Download/Budget%20Planner_Additional%20Categories%20&amp;%20Income%20Rows.xls" TargetMode="External"/><Relationship Id="rId26" Type="http://schemas.openxmlformats.org/officeDocument/2006/relationships/hyperlink" Target="http://www.simpleplanning.net/Financial%20Calculators/TaxCalculator.html?utm_source=Simpleplanning.net&amp;utm_medium=paidplanner&amp;utm_campaign=Budget%2BPlanner%2Bpaidplanner" TargetMode="External"/><Relationship Id="rId39" Type="http://schemas.openxmlformats.org/officeDocument/2006/relationships/printerSettings" Target="../printerSettings/printerSettings1.bin"/><Relationship Id="rId3" Type="http://schemas.openxmlformats.org/officeDocument/2006/relationships/hyperlink" Target="http://www.simpleplanning.net/Financial%20Calculators/BudgetPlanner.html" TargetMode="External"/><Relationship Id="rId21" Type="http://schemas.openxmlformats.org/officeDocument/2006/relationships/hyperlink" Target="http://www.simpleplanning.net/Financial%20Calculators/BudgetPlanner.html?utm_source=Simpleplanning.net&amp;utm_medium=paidplanner&amp;utm_campaign=Budget%2BPlanner%2Bpaidplanner" TargetMode="External"/><Relationship Id="rId34" Type="http://schemas.openxmlformats.org/officeDocument/2006/relationships/hyperlink" Target="http://www.simpleplanning.net/Download/Budget%20Planner.xlsx" TargetMode="External"/><Relationship Id="rId42" Type="http://schemas.openxmlformats.org/officeDocument/2006/relationships/comments" Target="../comments1.xml"/><Relationship Id="rId7" Type="http://schemas.openxmlformats.org/officeDocument/2006/relationships/hyperlink" Target="http://www.simpleplanning.net/Financial%20Calculators/Investment%20Calculator.html" TargetMode="External"/><Relationship Id="rId12" Type="http://schemas.openxmlformats.org/officeDocument/2006/relationships/hyperlink" Target="http://www.simpleplanning.net/Download/Budget%20Planner_Expanded_Daily%20Linked.xls" TargetMode="External"/><Relationship Id="rId17" Type="http://schemas.openxmlformats.org/officeDocument/2006/relationships/hyperlink" Target="http://www.simpleplanning.net/Download/Budget%20Planner_Expanded_Daily%20Linked.xls" TargetMode="External"/><Relationship Id="rId25" Type="http://schemas.openxmlformats.org/officeDocument/2006/relationships/hyperlink" Target="http://www.simpleplanning.net/Financial%20Calculators/401kCalculator.html?utm_source=Simpleplanning.net&amp;utm_medium=paidplanner&amp;utm_campaign=Budget%2BPlanner%2Bpaidplanner" TargetMode="External"/><Relationship Id="rId33" Type="http://schemas.openxmlformats.org/officeDocument/2006/relationships/hyperlink" Target="http://www.simpleplanning.net/Business/InvoiceTemplate.html?utm_source=Simpleplanning.net&amp;utm_medium=paidplanner&amp;utm_campaign=Budget%2BPlanner%2Bpaidplanner" TargetMode="External"/><Relationship Id="rId38" Type="http://schemas.openxmlformats.org/officeDocument/2006/relationships/hyperlink" Target="http://www.simpleplanning.net/simple-accounting-software.html?utm_source=Simpleplanning.net&amp;utm_medium=paidplanner&amp;utm_campaign=Budget%2BPlanner%2Bpaidplanner" TargetMode="External"/><Relationship Id="rId2" Type="http://schemas.openxmlformats.org/officeDocument/2006/relationships/hyperlink" Target="http://www.simpleplanning.net/Business/BusinessSuite.html" TargetMode="External"/><Relationship Id="rId16" Type="http://schemas.openxmlformats.org/officeDocument/2006/relationships/hyperlink" Target="http://www.simpleplanning.net/Download/Budget%20Planner_Euro.xls" TargetMode="External"/><Relationship Id="rId20" Type="http://schemas.openxmlformats.org/officeDocument/2006/relationships/hyperlink" Target="http://www.simpleplanning.net/Download/Budget%20Planner_Additional%20Categories_Daily%20Linked.xls" TargetMode="External"/><Relationship Id="rId29" Type="http://schemas.openxmlformats.org/officeDocument/2006/relationships/hyperlink" Target="http://www.simpleplanning.net/CompletePlanner.html?utm_source=Simpleplanning.net&amp;utm_medium=paidplanner&amp;utm_campaign=Budget%2BPlanner%2Bpaidplanner" TargetMode="External"/><Relationship Id="rId41" Type="http://schemas.openxmlformats.org/officeDocument/2006/relationships/vmlDrawing" Target="../drawings/vmlDrawing1.vml"/><Relationship Id="rId1" Type="http://schemas.openxmlformats.org/officeDocument/2006/relationships/hyperlink" Target="http://www.simpleplanning.net/CompletePlanner.html" TargetMode="External"/><Relationship Id="rId6" Type="http://schemas.openxmlformats.org/officeDocument/2006/relationships/hyperlink" Target="http://www.simpleplanning.net/Business/P&amp;LPlanner.html" TargetMode="External"/><Relationship Id="rId11" Type="http://schemas.openxmlformats.org/officeDocument/2006/relationships/hyperlink" Target="http://www.simpleplanning.net/Business/InvoiceTemplate.html" TargetMode="External"/><Relationship Id="rId24" Type="http://schemas.openxmlformats.org/officeDocument/2006/relationships/hyperlink" Target="http://www.simpleplanning.net/Financial%20Calculators/Retirement%20Calculator.html?utm_source=Simpleplanning.net&amp;utm_medium=paidplanner&amp;utm_campaign=Budget%2BPlanner%2Bpaidplanner" TargetMode="External"/><Relationship Id="rId32" Type="http://schemas.openxmlformats.org/officeDocument/2006/relationships/hyperlink" Target="http://www.simpleplanning.net/Business/BusinessSuite.html?utm_source=Simpleplanning.net&amp;utm_medium=paidplanner&amp;utm_campaign=Budget%2BPlanner%2Bpaidplanner" TargetMode="External"/><Relationship Id="rId37" Type="http://schemas.openxmlformats.org/officeDocument/2006/relationships/hyperlink" Target="http://www.simpleplanning.net/Financial%20Calculators/Retirement%20Calculator.html?utm_source=Simpleplanning.net&amp;utm_medium=paidplanner&amp;utm_campaign=Budget%2BPlanner%2Bpaidplanner" TargetMode="External"/><Relationship Id="rId40" Type="http://schemas.openxmlformats.org/officeDocument/2006/relationships/drawing" Target="../drawings/drawing1.xml"/><Relationship Id="rId5" Type="http://schemas.openxmlformats.org/officeDocument/2006/relationships/hyperlink" Target="http://www.simpleplanning.net/Financial%20Calculators/NetWorthCalculator.html" TargetMode="External"/><Relationship Id="rId15" Type="http://schemas.openxmlformats.org/officeDocument/2006/relationships/hyperlink" Target="http://www.simpleplanning.net/Download/Budget%20Planner_pounds.xls" TargetMode="External"/><Relationship Id="rId23" Type="http://schemas.openxmlformats.org/officeDocument/2006/relationships/hyperlink" Target="http://www.simpleplanning.net/Financial%20Calculators/Investment%20Calculator.html?utm_source=Simpleplanning.net&amp;utm_medium=paidplanner&amp;utm_campaign=Budget%2BPlanner%2Bpaidplanner" TargetMode="External"/><Relationship Id="rId28" Type="http://schemas.openxmlformats.org/officeDocument/2006/relationships/hyperlink" Target="http://www.simpleplanning.net/Financial%20Calculators/NetWorthCalculator.html?utm_source=Simpleplanning.net&amp;utm_medium=paidplanner&amp;utm_campaign=Budget%2BPlanner%2Bpaidplanner" TargetMode="External"/><Relationship Id="rId36" Type="http://schemas.openxmlformats.org/officeDocument/2006/relationships/hyperlink" Target="http://www.simpleplanning.net/Download/Budget%20Planner_DailyTracking.xls" TargetMode="External"/><Relationship Id="rId10" Type="http://schemas.openxmlformats.org/officeDocument/2006/relationships/hyperlink" Target="http://www.simpleplanning.net/Financial%20Calculators/401kCalculator.html" TargetMode="External"/><Relationship Id="rId19" Type="http://schemas.openxmlformats.org/officeDocument/2006/relationships/hyperlink" Target="http://www.simpleplanning.net/BusinessPlanner.html" TargetMode="External"/><Relationship Id="rId31" Type="http://schemas.openxmlformats.org/officeDocument/2006/relationships/hyperlink" Target="http://www.simpleplanning.net/BusinessPlanner.html?utm_source=Simpleplanning.net&amp;utm_medium=paidplanner&amp;utm_campaign=Budget%2BPlanner%2Bpaidplanner" TargetMode="External"/><Relationship Id="rId4" Type="http://schemas.openxmlformats.org/officeDocument/2006/relationships/hyperlink" Target="http://www.simpleplanning.net/Financial%20Calculators/Retirement%20Calculator.html" TargetMode="External"/><Relationship Id="rId9" Type="http://schemas.openxmlformats.org/officeDocument/2006/relationships/hyperlink" Target="http://www.simpleplanning.net/Financial%20Calculators/TaxCalculator.html" TargetMode="External"/><Relationship Id="rId14" Type="http://schemas.openxmlformats.org/officeDocument/2006/relationships/hyperlink" Target="http://www.simpleplanning.net/Download/Budget%20Planner_Expanded_Decimals.xls" TargetMode="External"/><Relationship Id="rId22" Type="http://schemas.openxmlformats.org/officeDocument/2006/relationships/hyperlink" Target="http://www.simpleplanning.net/Download/Budget%20Planner_DailyTracking.xls" TargetMode="External"/><Relationship Id="rId27" Type="http://schemas.openxmlformats.org/officeDocument/2006/relationships/hyperlink" Target="http://www.simpleplanning.net/Financial%20Calculators/Mortgage%20Calculator.html?utm_source=Simpleplanning.net&amp;utm_medium=paidplanner&amp;utm_campaign=Budget%2BPlanner%2Bpaidplanner" TargetMode="External"/><Relationship Id="rId30" Type="http://schemas.openxmlformats.org/officeDocument/2006/relationships/hyperlink" Target="http://www.simpleplanning.net/Business/P&amp;LPlanner.html?utm_source=Simpleplanning.net&amp;utm_medium=paidplanner&amp;utm_campaign=Budget%2BPlanner%2Bpaidplanner" TargetMode="External"/><Relationship Id="rId35" Type="http://schemas.openxmlformats.org/officeDocument/2006/relationships/hyperlink" Target="http://www.simpleplanning.net/Download/Budget%20Planner_cleancopy.xls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simpleplanning.net/support/budgetplanner_help.html" TargetMode="External"/><Relationship Id="rId13" Type="http://schemas.openxmlformats.org/officeDocument/2006/relationships/vmlDrawing" Target="../drawings/vmlDrawing7.vml"/><Relationship Id="rId3" Type="http://schemas.openxmlformats.org/officeDocument/2006/relationships/hyperlink" Target="http://www.simpleplanning.net/Download/Budget%20Planner_cleancopy.xlsx" TargetMode="External"/><Relationship Id="rId7" Type="http://schemas.openxmlformats.org/officeDocument/2006/relationships/hyperlink" Target="http://www.simpleplanning.net/Download/Budget%20Planner_cleancopy.xlsx" TargetMode="External"/><Relationship Id="rId12" Type="http://schemas.openxmlformats.org/officeDocument/2006/relationships/drawing" Target="../drawings/drawing8.xml"/><Relationship Id="rId2" Type="http://schemas.openxmlformats.org/officeDocument/2006/relationships/hyperlink" Target="mailto:support@simpleplanning.net" TargetMode="External"/><Relationship Id="rId1" Type="http://schemas.openxmlformats.org/officeDocument/2006/relationships/hyperlink" Target="http://www.simpleplanning.net/Download/Budget%20Planner_Additional%20Categories_Daily%20Linked.xls" TargetMode="External"/><Relationship Id="rId6" Type="http://schemas.openxmlformats.org/officeDocument/2006/relationships/hyperlink" Target="http://www.simpleplanning.net/Download/Budget%20Planner.xlsx" TargetMode="External"/><Relationship Id="rId11" Type="http://schemas.openxmlformats.org/officeDocument/2006/relationships/printerSettings" Target="../printerSettings/printerSettings8.bin"/><Relationship Id="rId5" Type="http://schemas.openxmlformats.org/officeDocument/2006/relationships/hyperlink" Target="http://www.simpleplanning.net/Download/Budget%20Planner_DailyTracking.xls" TargetMode="External"/><Relationship Id="rId10" Type="http://schemas.openxmlformats.org/officeDocument/2006/relationships/hyperlink" Target="http://www.simpleplanning.net/support/budgetplanner_help.html" TargetMode="External"/><Relationship Id="rId4" Type="http://schemas.openxmlformats.org/officeDocument/2006/relationships/hyperlink" Target="http://www.simpleplanning.net/Download/Budget%20Planner_DailyTracking.xls" TargetMode="External"/><Relationship Id="rId9" Type="http://schemas.openxmlformats.org/officeDocument/2006/relationships/hyperlink" Target="http://www.simpleplanning.net/support/budgetplanner_help.html" TargetMode="Externa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indexed="12"/>
  </sheetPr>
  <dimension ref="A1:S127"/>
  <sheetViews>
    <sheetView showGridLines="0" showRowColHeaders="0" tabSelected="1" zoomScale="92" workbookViewId="0">
      <selection activeCell="G41" sqref="G41"/>
    </sheetView>
  </sheetViews>
  <sheetFormatPr defaultRowHeight="12.75" x14ac:dyDescent="0.2"/>
  <cols>
    <col min="1" max="1" width="1.7109375" customWidth="1"/>
    <col min="2" max="2" width="1.28515625" customWidth="1"/>
    <col min="3" max="3" width="5" customWidth="1"/>
    <col min="4" max="4" width="11.42578125" customWidth="1"/>
    <col min="6" max="6" width="2.7109375" customWidth="1"/>
    <col min="8" max="8" width="10.7109375" customWidth="1"/>
    <col min="12" max="12" width="5.7109375" customWidth="1"/>
    <col min="15" max="15" width="16.85546875" customWidth="1"/>
    <col min="16" max="16" width="1.7109375" customWidth="1"/>
  </cols>
  <sheetData>
    <row r="1" spans="1:18" x14ac:dyDescent="0.2">
      <c r="A1" s="282"/>
      <c r="B1" s="3"/>
      <c r="C1" s="3"/>
      <c r="D1" s="3"/>
      <c r="E1" s="3"/>
      <c r="F1" s="3"/>
      <c r="G1" s="3"/>
      <c r="H1" s="3"/>
      <c r="I1" s="3"/>
      <c r="J1" s="3"/>
      <c r="K1" s="3"/>
      <c r="L1" s="3"/>
      <c r="M1" s="3"/>
      <c r="N1" s="149"/>
      <c r="P1" s="47"/>
      <c r="Q1" s="47"/>
    </row>
    <row r="2" spans="1:18" x14ac:dyDescent="0.2">
      <c r="A2" s="3"/>
      <c r="B2" s="3"/>
      <c r="C2" s="3"/>
      <c r="D2" s="3"/>
      <c r="E2" s="3"/>
      <c r="F2" s="3"/>
      <c r="G2" s="3"/>
      <c r="H2" s="3"/>
      <c r="I2" s="3"/>
      <c r="J2" s="3"/>
      <c r="K2" s="3"/>
      <c r="L2" s="3"/>
      <c r="M2" s="3"/>
      <c r="N2" s="3"/>
      <c r="O2" s="3"/>
    </row>
    <row r="3" spans="1:18" x14ac:dyDescent="0.2">
      <c r="A3" s="3"/>
      <c r="B3" s="3"/>
      <c r="C3" s="3"/>
      <c r="D3" s="3"/>
      <c r="E3" s="3"/>
      <c r="F3" s="3"/>
      <c r="G3" s="3"/>
      <c r="H3" s="3"/>
      <c r="I3" s="3"/>
      <c r="J3" s="3"/>
      <c r="K3" s="3"/>
      <c r="L3" s="3"/>
      <c r="M3" s="3"/>
      <c r="N3" s="3"/>
      <c r="O3" s="3"/>
    </row>
    <row r="4" spans="1:18" x14ac:dyDescent="0.2">
      <c r="A4" s="3"/>
      <c r="B4" s="3"/>
      <c r="C4" s="3"/>
      <c r="D4" s="3"/>
      <c r="E4" s="3"/>
      <c r="F4" s="3"/>
      <c r="G4" s="3"/>
      <c r="H4" s="3"/>
      <c r="I4" s="3"/>
      <c r="J4" s="3"/>
      <c r="K4" s="3"/>
      <c r="L4" s="3"/>
      <c r="M4" s="3"/>
      <c r="N4" s="46"/>
      <c r="O4" s="131"/>
      <c r="P4" s="131"/>
      <c r="Q4" s="3"/>
      <c r="R4" s="3"/>
    </row>
    <row r="5" spans="1:18" x14ac:dyDescent="0.2">
      <c r="A5" s="3"/>
      <c r="B5" s="3"/>
      <c r="C5" s="3"/>
      <c r="D5" s="3"/>
      <c r="E5" s="3"/>
      <c r="F5" s="3"/>
      <c r="G5" s="3"/>
      <c r="H5" s="3"/>
      <c r="I5" s="3"/>
      <c r="J5" s="3"/>
      <c r="K5" s="3"/>
      <c r="L5" s="3"/>
      <c r="M5" s="3"/>
      <c r="O5" s="283"/>
      <c r="P5" s="284"/>
      <c r="Q5" s="284"/>
    </row>
    <row r="6" spans="1:18" x14ac:dyDescent="0.2">
      <c r="A6" s="3"/>
      <c r="B6" s="3"/>
      <c r="C6" s="3"/>
      <c r="D6" s="3"/>
      <c r="E6" s="3"/>
      <c r="F6" s="3"/>
      <c r="G6" s="3"/>
      <c r="H6" s="3"/>
      <c r="I6" s="3"/>
      <c r="J6" s="3"/>
      <c r="K6" s="3"/>
      <c r="L6" s="3"/>
      <c r="M6" s="3"/>
      <c r="O6" s="284"/>
      <c r="P6" s="284"/>
      <c r="Q6" s="284"/>
    </row>
    <row r="7" spans="1:18" ht="15" customHeight="1" x14ac:dyDescent="0.2">
      <c r="A7" s="3"/>
      <c r="B7" s="3"/>
      <c r="C7" s="3"/>
      <c r="D7" s="3"/>
      <c r="E7" s="3"/>
      <c r="F7" s="3"/>
      <c r="G7" s="3"/>
      <c r="H7" s="3"/>
      <c r="I7" s="3"/>
      <c r="J7" s="3"/>
      <c r="K7" s="3"/>
      <c r="L7" s="3"/>
      <c r="M7" s="3"/>
      <c r="O7" s="284"/>
      <c r="P7" s="284"/>
      <c r="Q7" s="284"/>
    </row>
    <row r="8" spans="1:18" x14ac:dyDescent="0.2">
      <c r="A8" s="3"/>
      <c r="B8" s="3"/>
      <c r="C8" s="3"/>
      <c r="D8" s="3"/>
      <c r="E8" s="3"/>
      <c r="F8" s="3"/>
      <c r="G8" s="3"/>
      <c r="H8" s="3"/>
      <c r="I8" s="3"/>
      <c r="J8" s="3"/>
      <c r="K8" s="130"/>
      <c r="L8" s="128"/>
      <c r="M8" s="128"/>
      <c r="O8" s="284"/>
      <c r="P8" s="284"/>
      <c r="Q8" s="284"/>
    </row>
    <row r="9" spans="1:18" x14ac:dyDescent="0.2">
      <c r="A9" s="3"/>
      <c r="B9" s="3"/>
      <c r="C9" s="3"/>
      <c r="D9" s="3"/>
      <c r="E9" s="3"/>
      <c r="F9" s="3"/>
      <c r="G9" s="3"/>
      <c r="H9" s="3"/>
      <c r="I9" s="3"/>
      <c r="J9" s="3"/>
      <c r="K9" s="130"/>
      <c r="L9" s="128"/>
      <c r="M9" s="128"/>
      <c r="O9" s="192"/>
      <c r="P9" s="192"/>
      <c r="Q9" s="192"/>
    </row>
    <row r="10" spans="1:18" x14ac:dyDescent="0.2">
      <c r="A10" s="3"/>
      <c r="B10" s="3"/>
      <c r="C10" s="3"/>
      <c r="D10" s="3"/>
      <c r="E10" s="3"/>
      <c r="F10" s="3"/>
      <c r="G10" s="3"/>
      <c r="H10" s="3"/>
      <c r="I10" s="3"/>
      <c r="J10" s="3"/>
      <c r="K10" s="130"/>
      <c r="L10" s="128"/>
      <c r="M10" s="128"/>
      <c r="O10" s="192"/>
      <c r="P10" s="192"/>
      <c r="Q10" s="192"/>
    </row>
    <row r="11" spans="1:18" x14ac:dyDescent="0.2">
      <c r="A11" s="3"/>
      <c r="B11" s="3"/>
      <c r="C11" s="3"/>
      <c r="D11" s="3"/>
      <c r="E11" s="3"/>
      <c r="F11" s="3"/>
      <c r="G11" s="3"/>
      <c r="H11" s="3"/>
      <c r="I11" s="3"/>
      <c r="J11" s="3"/>
      <c r="K11" s="130"/>
      <c r="L11" s="128"/>
      <c r="M11" s="128"/>
      <c r="O11" s="192"/>
      <c r="P11" s="192"/>
      <c r="Q11" s="192"/>
    </row>
    <row r="12" spans="1:18" x14ac:dyDescent="0.2">
      <c r="A12" s="3"/>
      <c r="B12" s="3"/>
      <c r="C12" s="3"/>
      <c r="D12" s="3"/>
      <c r="E12" s="3"/>
      <c r="F12" s="3"/>
      <c r="G12" s="3"/>
      <c r="H12" s="3"/>
      <c r="I12" s="3"/>
      <c r="J12" s="3"/>
      <c r="K12" s="130"/>
      <c r="L12" s="128"/>
      <c r="M12" s="128"/>
      <c r="O12" s="192"/>
      <c r="P12" s="192"/>
      <c r="Q12" s="192"/>
    </row>
    <row r="13" spans="1:18" x14ac:dyDescent="0.2">
      <c r="A13" s="3"/>
      <c r="B13" s="3"/>
      <c r="C13" s="3"/>
      <c r="D13" s="3"/>
      <c r="E13" s="3"/>
      <c r="F13" s="3"/>
      <c r="G13" s="3"/>
      <c r="H13" s="3"/>
      <c r="I13" s="3"/>
      <c r="J13" s="3"/>
      <c r="K13" s="130"/>
      <c r="L13" s="128"/>
      <c r="M13" s="128"/>
      <c r="O13" s="192"/>
      <c r="P13" s="192"/>
      <c r="Q13" s="192"/>
    </row>
    <row r="14" spans="1:18" x14ac:dyDescent="0.2">
      <c r="A14" s="3"/>
      <c r="B14" s="3"/>
      <c r="C14" s="3"/>
      <c r="D14" s="3"/>
      <c r="E14" s="3"/>
      <c r="F14" s="3"/>
      <c r="G14" s="3"/>
      <c r="H14" s="3"/>
      <c r="I14" s="3"/>
      <c r="J14" s="3"/>
      <c r="K14" s="130"/>
      <c r="L14" s="128"/>
      <c r="M14" s="128"/>
      <c r="O14" s="192"/>
      <c r="P14" s="192"/>
      <c r="Q14" s="192"/>
    </row>
    <row r="15" spans="1:18" x14ac:dyDescent="0.2">
      <c r="A15" s="3"/>
      <c r="B15" s="3"/>
      <c r="C15" s="3"/>
      <c r="D15" s="3"/>
      <c r="E15" s="3"/>
      <c r="F15" s="3"/>
      <c r="G15" s="3"/>
      <c r="H15" s="3"/>
      <c r="I15" s="3"/>
      <c r="J15" s="3"/>
      <c r="K15" s="130"/>
      <c r="L15" s="128"/>
      <c r="M15" s="128"/>
      <c r="O15" s="192"/>
      <c r="P15" s="192"/>
      <c r="Q15" s="192"/>
    </row>
    <row r="16" spans="1:18" x14ac:dyDescent="0.2">
      <c r="A16" s="3"/>
      <c r="B16" s="3"/>
      <c r="C16" s="3"/>
      <c r="D16" s="3"/>
      <c r="E16" s="3"/>
      <c r="F16" s="3"/>
      <c r="G16" s="3"/>
      <c r="H16" s="3"/>
      <c r="I16" s="3"/>
      <c r="J16" s="3"/>
      <c r="K16" s="128"/>
      <c r="L16" s="128"/>
      <c r="M16" s="128"/>
      <c r="N16" s="128"/>
      <c r="O16" s="128"/>
      <c r="P16" s="128"/>
    </row>
    <row r="17" spans="1:19" x14ac:dyDescent="0.2">
      <c r="A17" s="3"/>
      <c r="B17" s="3"/>
      <c r="C17" s="3"/>
      <c r="D17" s="3"/>
      <c r="E17" s="3"/>
      <c r="F17" s="3"/>
      <c r="G17" s="3"/>
      <c r="H17" s="3"/>
      <c r="I17" s="3"/>
      <c r="J17" s="3"/>
      <c r="K17" s="3"/>
      <c r="L17" s="3"/>
      <c r="M17" s="3"/>
      <c r="N17" s="3"/>
      <c r="O17" s="3"/>
    </row>
    <row r="18" spans="1:19" x14ac:dyDescent="0.2">
      <c r="A18" s="3"/>
      <c r="B18" s="3"/>
      <c r="C18" s="3"/>
      <c r="D18" s="3"/>
      <c r="E18" s="3"/>
      <c r="F18" s="3"/>
      <c r="G18" s="3"/>
      <c r="H18" s="3"/>
      <c r="I18" s="3"/>
      <c r="J18" s="3"/>
      <c r="K18" s="3"/>
      <c r="L18" s="3"/>
      <c r="M18" s="3"/>
      <c r="N18" s="3"/>
      <c r="O18" s="3"/>
      <c r="R18" s="47"/>
    </row>
    <row r="19" spans="1:19" ht="9.9499999999999993" customHeight="1" x14ac:dyDescent="0.2">
      <c r="A19" s="3"/>
      <c r="B19" s="3"/>
      <c r="C19" s="3"/>
      <c r="D19" s="3"/>
      <c r="E19" s="3"/>
      <c r="F19" s="3"/>
      <c r="G19" s="3"/>
      <c r="H19" s="3"/>
      <c r="I19" s="3"/>
      <c r="J19" s="3"/>
      <c r="K19" s="3"/>
      <c r="L19" s="3"/>
      <c r="M19" s="3"/>
      <c r="N19" s="3"/>
      <c r="O19" s="3"/>
    </row>
    <row r="20" spans="1:19" ht="2.1" customHeight="1" x14ac:dyDescent="0.2"/>
    <row r="21" spans="1:19" ht="2.1" customHeight="1" thickBot="1" x14ac:dyDescent="0.25"/>
    <row r="22" spans="1:19" ht="6" customHeight="1" x14ac:dyDescent="0.2">
      <c r="B22" s="209"/>
      <c r="C22" s="210"/>
      <c r="D22" s="210"/>
      <c r="E22" s="210"/>
      <c r="F22" s="210"/>
      <c r="G22" s="210"/>
      <c r="H22" s="210"/>
      <c r="I22" s="210"/>
      <c r="J22" s="210"/>
      <c r="K22" s="210"/>
      <c r="L22" s="210"/>
      <c r="M22" s="210"/>
      <c r="N22" s="210"/>
      <c r="O22" s="210"/>
      <c r="P22" s="210"/>
      <c r="Q22" s="211"/>
    </row>
    <row r="23" spans="1:19" ht="18" hidden="1" customHeight="1" x14ac:dyDescent="0.2">
      <c r="B23" s="212"/>
      <c r="C23" s="117" t="s">
        <v>176</v>
      </c>
      <c r="D23" s="118"/>
      <c r="E23" s="118"/>
      <c r="F23" s="118"/>
      <c r="G23" s="118"/>
      <c r="H23" s="118"/>
      <c r="I23" s="118"/>
      <c r="J23" s="118"/>
      <c r="K23" s="120"/>
      <c r="L23" s="120"/>
      <c r="M23" s="120"/>
      <c r="N23" s="120"/>
      <c r="O23" s="121"/>
      <c r="P23" s="153"/>
      <c r="Q23" s="213"/>
    </row>
    <row r="24" spans="1:19" ht="18" hidden="1" customHeight="1" x14ac:dyDescent="0.2">
      <c r="B24" s="212"/>
      <c r="C24" s="122" t="s">
        <v>148</v>
      </c>
      <c r="D24" s="118"/>
      <c r="E24" s="118"/>
      <c r="F24" s="118"/>
      <c r="G24" s="118"/>
      <c r="H24" s="118"/>
      <c r="I24" s="118"/>
      <c r="J24" s="118"/>
      <c r="K24" s="119"/>
      <c r="L24" s="119"/>
      <c r="M24" s="120"/>
      <c r="N24" s="120"/>
      <c r="O24" s="121"/>
      <c r="P24" s="153"/>
      <c r="Q24" s="213"/>
    </row>
    <row r="25" spans="1:19" ht="18" hidden="1" customHeight="1" x14ac:dyDescent="0.2">
      <c r="B25" s="212"/>
      <c r="C25" s="123" t="s">
        <v>177</v>
      </c>
      <c r="D25" s="118"/>
      <c r="E25" s="118"/>
      <c r="F25" s="118"/>
      <c r="G25" s="118"/>
      <c r="H25" s="118"/>
      <c r="I25" s="118"/>
      <c r="J25" s="118"/>
      <c r="K25" s="120"/>
      <c r="L25" s="120"/>
      <c r="M25" s="120"/>
      <c r="N25" s="120"/>
      <c r="O25" s="121"/>
      <c r="P25" s="153"/>
      <c r="Q25" s="213"/>
    </row>
    <row r="26" spans="1:19" ht="5.0999999999999996" hidden="1" customHeight="1" x14ac:dyDescent="0.2">
      <c r="B26" s="212"/>
      <c r="C26" s="32"/>
      <c r="D26" s="32"/>
      <c r="E26" s="32"/>
      <c r="F26" s="32"/>
      <c r="G26" s="32"/>
      <c r="H26" s="32"/>
      <c r="I26" s="32"/>
      <c r="J26" s="32"/>
      <c r="K26" s="214"/>
      <c r="L26" s="214"/>
      <c r="M26" s="214"/>
      <c r="N26" s="214"/>
      <c r="O26" s="153"/>
      <c r="P26" s="153"/>
      <c r="Q26" s="213"/>
      <c r="S26" s="133"/>
    </row>
    <row r="27" spans="1:19" ht="12.95" customHeight="1" x14ac:dyDescent="0.25">
      <c r="B27" s="212"/>
      <c r="C27" s="215" t="s">
        <v>226</v>
      </c>
      <c r="D27" s="32"/>
      <c r="E27" s="32"/>
      <c r="F27" s="32"/>
      <c r="G27" s="32"/>
      <c r="H27" s="32"/>
      <c r="I27" s="32"/>
      <c r="J27" s="32"/>
      <c r="K27" s="214"/>
      <c r="L27" s="214"/>
      <c r="M27" s="214"/>
      <c r="N27" s="214"/>
      <c r="O27" s="153"/>
      <c r="P27" s="153"/>
      <c r="Q27" s="213"/>
      <c r="S27" s="133"/>
    </row>
    <row r="28" spans="1:19" ht="12.95" customHeight="1" x14ac:dyDescent="0.2">
      <c r="B28" s="212"/>
      <c r="C28" s="216" t="s">
        <v>288</v>
      </c>
      <c r="D28" s="32"/>
      <c r="E28" s="32"/>
      <c r="F28" s="32"/>
      <c r="G28" s="32"/>
      <c r="H28" s="32"/>
      <c r="I28" s="32"/>
      <c r="J28" s="32"/>
      <c r="K28" s="214"/>
      <c r="L28" s="214"/>
      <c r="M28" s="214"/>
      <c r="N28" s="214"/>
      <c r="O28" s="153"/>
      <c r="P28" s="153"/>
      <c r="Q28" s="213"/>
      <c r="S28" s="133"/>
    </row>
    <row r="29" spans="1:19" ht="12.95" customHeight="1" x14ac:dyDescent="0.2">
      <c r="B29" s="212"/>
      <c r="C29" s="216" t="s">
        <v>246</v>
      </c>
      <c r="D29" s="32"/>
      <c r="E29" s="32"/>
      <c r="F29" s="32"/>
      <c r="G29" s="32"/>
      <c r="H29" s="32"/>
      <c r="I29" s="32"/>
      <c r="J29" s="32"/>
      <c r="K29" s="214"/>
      <c r="L29" s="214"/>
      <c r="M29" s="214"/>
      <c r="N29" s="214"/>
      <c r="O29" s="153"/>
      <c r="P29" s="153"/>
      <c r="Q29" s="213"/>
      <c r="S29" s="133"/>
    </row>
    <row r="30" spans="1:19" ht="12.95" customHeight="1" x14ac:dyDescent="0.2">
      <c r="B30" s="212"/>
      <c r="C30" s="216" t="s">
        <v>247</v>
      </c>
      <c r="D30" s="32"/>
      <c r="E30" s="32"/>
      <c r="F30" s="32"/>
      <c r="G30" s="32"/>
      <c r="H30" s="32"/>
      <c r="I30" s="32"/>
      <c r="J30" s="32"/>
      <c r="K30" s="214"/>
      <c r="L30" s="214"/>
      <c r="M30" s="214"/>
      <c r="N30" s="214"/>
      <c r="O30" s="153"/>
      <c r="P30" s="153"/>
      <c r="Q30" s="213"/>
      <c r="S30" s="133"/>
    </row>
    <row r="31" spans="1:19" ht="12.95" customHeight="1" x14ac:dyDescent="0.2">
      <c r="B31" s="212"/>
      <c r="C31" s="216" t="s">
        <v>248</v>
      </c>
      <c r="D31" s="32"/>
      <c r="E31" s="32"/>
      <c r="F31" s="32"/>
      <c r="G31" s="32"/>
      <c r="H31" s="32"/>
      <c r="I31" s="32"/>
      <c r="J31" s="32"/>
      <c r="K31" s="214"/>
      <c r="L31" s="214"/>
      <c r="M31" s="214"/>
      <c r="N31" s="214"/>
      <c r="O31" s="153"/>
      <c r="P31" s="153"/>
      <c r="Q31" s="213"/>
      <c r="S31" s="133"/>
    </row>
    <row r="32" spans="1:19" ht="12.95" customHeight="1" x14ac:dyDescent="0.2">
      <c r="B32" s="212"/>
      <c r="C32" s="260" t="s">
        <v>318</v>
      </c>
      <c r="D32" s="32"/>
      <c r="E32" s="32"/>
      <c r="F32" s="32"/>
      <c r="G32" s="32"/>
      <c r="H32" s="32"/>
      <c r="I32" s="32"/>
      <c r="J32" s="32"/>
      <c r="K32" s="261" t="s">
        <v>317</v>
      </c>
      <c r="L32" s="261"/>
      <c r="M32" s="261"/>
      <c r="N32" s="261"/>
      <c r="O32" s="261"/>
      <c r="P32" s="153"/>
      <c r="Q32" s="213"/>
      <c r="S32" s="133"/>
    </row>
    <row r="33" spans="2:19" ht="12.95" customHeight="1" x14ac:dyDescent="0.25">
      <c r="B33" s="212"/>
      <c r="C33" s="215" t="s">
        <v>227</v>
      </c>
      <c r="D33" s="32"/>
      <c r="E33" s="32"/>
      <c r="F33" s="32"/>
      <c r="G33" s="32"/>
      <c r="H33" s="32"/>
      <c r="I33" s="32"/>
      <c r="J33" s="32"/>
      <c r="K33" s="214"/>
      <c r="L33" s="214"/>
      <c r="M33" s="214"/>
      <c r="N33" s="214"/>
      <c r="O33" s="153"/>
      <c r="P33" s="153"/>
      <c r="Q33" s="213"/>
      <c r="S33" s="133"/>
    </row>
    <row r="34" spans="2:19" ht="5.0999999999999996" hidden="1" customHeight="1" x14ac:dyDescent="0.2">
      <c r="B34" s="212"/>
      <c r="C34" s="32"/>
      <c r="D34" s="32"/>
      <c r="E34" s="32"/>
      <c r="F34" s="32"/>
      <c r="G34" s="32"/>
      <c r="H34" s="32"/>
      <c r="I34" s="32"/>
      <c r="J34" s="32"/>
      <c r="K34" s="214"/>
      <c r="L34" s="214"/>
      <c r="M34" s="214"/>
      <c r="N34" s="214"/>
      <c r="O34" s="153"/>
      <c r="P34" s="153"/>
      <c r="Q34" s="213"/>
      <c r="S34" s="133"/>
    </row>
    <row r="35" spans="2:19" ht="14.1" customHeight="1" x14ac:dyDescent="0.25">
      <c r="B35" s="212"/>
      <c r="C35" s="45" t="s">
        <v>219</v>
      </c>
      <c r="D35" s="32"/>
      <c r="E35" s="32"/>
      <c r="F35" s="32"/>
      <c r="G35" s="32"/>
      <c r="H35" s="32"/>
      <c r="I35" s="32"/>
      <c r="J35" s="32"/>
      <c r="K35" s="214"/>
      <c r="L35" s="214"/>
      <c r="M35" s="214"/>
      <c r="N35" s="214"/>
      <c r="O35" s="153"/>
      <c r="P35" s="153"/>
      <c r="Q35" s="213"/>
    </row>
    <row r="36" spans="2:19" ht="4.5" customHeight="1" x14ac:dyDescent="0.2">
      <c r="B36" s="212"/>
      <c r="C36" s="32"/>
      <c r="D36" s="32"/>
      <c r="E36" s="32"/>
      <c r="F36" s="32"/>
      <c r="G36" s="32"/>
      <c r="H36" s="32"/>
      <c r="I36" s="32"/>
      <c r="J36" s="32"/>
      <c r="K36" s="214"/>
      <c r="L36" s="214"/>
      <c r="M36" s="214"/>
      <c r="N36" s="214"/>
      <c r="O36" s="153"/>
      <c r="P36" s="153"/>
      <c r="Q36" s="213"/>
    </row>
    <row r="37" spans="2:19" ht="4.5" hidden="1" customHeight="1" x14ac:dyDescent="0.25">
      <c r="B37" s="212"/>
      <c r="C37" s="42"/>
      <c r="D37" s="43"/>
      <c r="E37" s="32"/>
      <c r="F37" s="32"/>
      <c r="G37" s="32"/>
      <c r="H37" s="32"/>
      <c r="I37" s="32"/>
      <c r="J37" s="32"/>
      <c r="K37" s="214"/>
      <c r="L37" s="214"/>
      <c r="M37" s="214"/>
      <c r="N37" s="214"/>
      <c r="O37" s="153"/>
      <c r="P37" s="153"/>
      <c r="Q37" s="213"/>
      <c r="R37" s="29" t="s">
        <v>76</v>
      </c>
    </row>
    <row r="38" spans="2:19" ht="7.5" hidden="1" customHeight="1" x14ac:dyDescent="0.2">
      <c r="B38" s="212"/>
      <c r="C38" s="33"/>
      <c r="D38" s="153"/>
      <c r="E38" s="153"/>
      <c r="F38" s="153"/>
      <c r="G38" s="153"/>
      <c r="H38" s="153"/>
      <c r="I38" s="153"/>
      <c r="J38" s="153"/>
      <c r="K38" s="153"/>
      <c r="L38" s="153"/>
      <c r="M38" s="153"/>
      <c r="N38" s="153"/>
      <c r="O38" s="153"/>
      <c r="P38" s="153"/>
      <c r="Q38" s="213"/>
      <c r="R38" s="29" t="s">
        <v>77</v>
      </c>
    </row>
    <row r="39" spans="2:19" x14ac:dyDescent="0.2">
      <c r="B39" s="212"/>
      <c r="C39" s="33"/>
      <c r="D39" s="153"/>
      <c r="E39" s="153"/>
      <c r="F39" s="153"/>
      <c r="G39" s="153"/>
      <c r="H39" s="153"/>
      <c r="I39" s="153"/>
      <c r="J39" s="153"/>
      <c r="K39" s="153"/>
      <c r="L39" s="153"/>
      <c r="M39" s="153"/>
      <c r="N39" s="153"/>
      <c r="O39" s="153"/>
      <c r="P39" s="153"/>
      <c r="Q39" s="213"/>
      <c r="R39" s="29"/>
    </row>
    <row r="40" spans="2:19" x14ac:dyDescent="0.2">
      <c r="B40" s="212"/>
      <c r="C40" s="33"/>
      <c r="D40" s="153"/>
      <c r="E40" s="153"/>
      <c r="F40" s="153"/>
      <c r="G40" s="153"/>
      <c r="H40" s="153"/>
      <c r="I40" s="153"/>
      <c r="J40" s="153"/>
      <c r="K40" s="153"/>
      <c r="L40" s="153"/>
      <c r="M40" s="153"/>
      <c r="N40" s="153"/>
      <c r="O40" s="153"/>
      <c r="P40" s="153"/>
      <c r="Q40" s="213"/>
      <c r="R40" s="29"/>
    </row>
    <row r="41" spans="2:19" x14ac:dyDescent="0.2">
      <c r="B41" s="212"/>
      <c r="C41" s="33"/>
      <c r="D41" s="153"/>
      <c r="E41" s="153"/>
      <c r="F41" s="153"/>
      <c r="G41" s="153"/>
      <c r="H41" s="153"/>
      <c r="I41" s="153"/>
      <c r="J41" s="153"/>
      <c r="K41" s="153"/>
      <c r="L41" s="153"/>
      <c r="M41" s="153"/>
      <c r="N41" s="153"/>
      <c r="O41" s="153"/>
      <c r="P41" s="153"/>
      <c r="Q41" s="213"/>
      <c r="R41" s="29"/>
    </row>
    <row r="42" spans="2:19" x14ac:dyDescent="0.2">
      <c r="B42" s="212"/>
      <c r="C42" s="33"/>
      <c r="D42" s="153"/>
      <c r="E42" s="153"/>
      <c r="F42" s="153"/>
      <c r="G42" s="153"/>
      <c r="H42" s="153"/>
      <c r="I42" s="153"/>
      <c r="J42" s="153"/>
      <c r="K42" s="153"/>
      <c r="L42" s="153"/>
      <c r="M42" s="153"/>
      <c r="N42" s="153"/>
      <c r="O42" s="153"/>
      <c r="P42" s="153"/>
      <c r="Q42" s="213"/>
      <c r="R42" s="29"/>
    </row>
    <row r="43" spans="2:19" x14ac:dyDescent="0.2">
      <c r="B43" s="212"/>
      <c r="C43" s="33"/>
      <c r="D43" s="153"/>
      <c r="E43" s="153"/>
      <c r="F43" s="153"/>
      <c r="G43" s="153"/>
      <c r="H43" s="153"/>
      <c r="I43" s="153"/>
      <c r="J43" s="153"/>
      <c r="K43" s="153"/>
      <c r="L43" s="153"/>
      <c r="M43" s="153"/>
      <c r="N43" s="153"/>
      <c r="O43" s="153"/>
      <c r="P43" s="153"/>
      <c r="Q43" s="213"/>
      <c r="R43" s="29"/>
    </row>
    <row r="44" spans="2:19" x14ac:dyDescent="0.2">
      <c r="B44" s="212"/>
      <c r="C44" s="33"/>
      <c r="D44" s="153"/>
      <c r="E44" s="153"/>
      <c r="F44" s="153"/>
      <c r="G44" s="153"/>
      <c r="H44" s="153"/>
      <c r="I44" s="153"/>
      <c r="J44" s="153"/>
      <c r="K44" s="153"/>
      <c r="L44" s="153"/>
      <c r="M44" s="153"/>
      <c r="N44" s="153"/>
      <c r="O44" s="153"/>
      <c r="P44" s="153"/>
      <c r="Q44" s="213"/>
      <c r="R44" s="29"/>
    </row>
    <row r="45" spans="2:19" x14ac:dyDescent="0.2">
      <c r="B45" s="212"/>
      <c r="C45" s="33"/>
      <c r="D45" s="153"/>
      <c r="E45" s="153"/>
      <c r="F45" s="153"/>
      <c r="G45" s="153"/>
      <c r="H45" s="153"/>
      <c r="I45" s="153"/>
      <c r="J45" s="153"/>
      <c r="K45" s="153"/>
      <c r="L45" s="153"/>
      <c r="M45" s="153"/>
      <c r="N45" s="153"/>
      <c r="O45" s="153"/>
      <c r="P45" s="153"/>
      <c r="Q45" s="213"/>
      <c r="R45" s="29"/>
    </row>
    <row r="46" spans="2:19" hidden="1" x14ac:dyDescent="0.2">
      <c r="B46" s="212"/>
      <c r="C46" s="33"/>
      <c r="D46" s="153"/>
      <c r="E46" s="153"/>
      <c r="F46" s="153"/>
      <c r="G46" s="153"/>
      <c r="H46" s="153"/>
      <c r="I46" s="153"/>
      <c r="J46" s="153"/>
      <c r="K46" s="153"/>
      <c r="L46" s="153"/>
      <c r="M46" s="153"/>
      <c r="N46" s="153"/>
      <c r="O46" s="153"/>
      <c r="P46" s="153"/>
      <c r="Q46" s="213"/>
      <c r="R46" s="29"/>
    </row>
    <row r="47" spans="2:19" hidden="1" x14ac:dyDescent="0.2">
      <c r="B47" s="212"/>
      <c r="C47" s="33"/>
      <c r="D47" s="153"/>
      <c r="E47" s="153"/>
      <c r="F47" s="153"/>
      <c r="G47" s="153"/>
      <c r="H47" s="153"/>
      <c r="I47" s="153"/>
      <c r="J47" s="153"/>
      <c r="K47" s="153"/>
      <c r="L47" s="153"/>
      <c r="M47" s="153"/>
      <c r="N47" s="153"/>
      <c r="O47" s="153"/>
      <c r="P47" s="153"/>
      <c r="Q47" s="213"/>
      <c r="R47" s="29"/>
    </row>
    <row r="48" spans="2:19" x14ac:dyDescent="0.2">
      <c r="B48" s="212"/>
      <c r="C48" s="33"/>
      <c r="D48" s="153"/>
      <c r="E48" s="153"/>
      <c r="F48" s="153"/>
      <c r="G48" s="153"/>
      <c r="H48" s="153"/>
      <c r="I48" s="153"/>
      <c r="J48" s="153"/>
      <c r="K48" s="153"/>
      <c r="L48" s="153"/>
      <c r="M48" s="153"/>
      <c r="N48" s="153"/>
      <c r="O48" s="153"/>
      <c r="P48" s="153"/>
      <c r="Q48" s="213"/>
      <c r="R48" s="29"/>
    </row>
    <row r="49" spans="2:18" x14ac:dyDescent="0.2">
      <c r="B49" s="212"/>
      <c r="C49" s="33"/>
      <c r="D49" s="217"/>
      <c r="E49" s="218"/>
      <c r="F49" s="218"/>
      <c r="G49" s="153"/>
      <c r="H49" s="217"/>
      <c r="I49" s="218"/>
      <c r="J49" s="218"/>
      <c r="K49" s="153"/>
      <c r="L49" s="217"/>
      <c r="M49" s="218"/>
      <c r="N49" s="218"/>
      <c r="O49" s="153"/>
      <c r="P49" s="153"/>
      <c r="Q49" s="213"/>
      <c r="R49" s="29"/>
    </row>
    <row r="50" spans="2:18" x14ac:dyDescent="0.2">
      <c r="B50" s="212"/>
      <c r="C50" s="33"/>
      <c r="D50" s="153"/>
      <c r="E50" s="153"/>
      <c r="F50" s="153"/>
      <c r="G50" s="153"/>
      <c r="H50" s="153"/>
      <c r="I50" s="153"/>
      <c r="J50" s="153"/>
      <c r="K50" s="153"/>
      <c r="L50" s="153"/>
      <c r="M50" s="153"/>
      <c r="N50" s="153"/>
      <c r="O50" s="153"/>
      <c r="P50" s="153"/>
      <c r="Q50" s="213"/>
      <c r="R50" s="29"/>
    </row>
    <row r="51" spans="2:18" x14ac:dyDescent="0.2">
      <c r="B51" s="212"/>
      <c r="C51" s="33"/>
      <c r="D51" s="153"/>
      <c r="E51" s="153"/>
      <c r="F51" s="153"/>
      <c r="G51" s="153"/>
      <c r="H51" s="153"/>
      <c r="I51" s="153"/>
      <c r="J51" s="153"/>
      <c r="K51" s="153"/>
      <c r="L51" s="153"/>
      <c r="M51" s="153"/>
      <c r="N51" s="153"/>
      <c r="O51" s="153"/>
      <c r="P51" s="153"/>
      <c r="Q51" s="213"/>
      <c r="R51" s="29"/>
    </row>
    <row r="52" spans="2:18" ht="12" customHeight="1" x14ac:dyDescent="0.2">
      <c r="B52" s="212"/>
      <c r="C52" s="33"/>
      <c r="D52" s="153"/>
      <c r="E52" s="153"/>
      <c r="F52" s="153"/>
      <c r="G52" s="153"/>
      <c r="H52" s="153"/>
      <c r="I52" s="153"/>
      <c r="J52" s="153"/>
      <c r="K52" s="153"/>
      <c r="L52" s="153"/>
      <c r="M52" s="153"/>
      <c r="N52" s="153"/>
      <c r="O52" s="153"/>
      <c r="P52" s="153"/>
      <c r="Q52" s="213"/>
      <c r="R52" s="29"/>
    </row>
    <row r="53" spans="2:18" ht="12" hidden="1" customHeight="1" x14ac:dyDescent="0.25">
      <c r="B53" s="212"/>
      <c r="C53" s="219" t="s">
        <v>243</v>
      </c>
      <c r="D53" s="153"/>
      <c r="E53" s="153"/>
      <c r="F53" s="153"/>
      <c r="G53" s="153"/>
      <c r="H53" s="153"/>
      <c r="I53" s="153"/>
      <c r="J53" s="153"/>
      <c r="K53" s="153"/>
      <c r="L53" s="153"/>
      <c r="M53" s="153"/>
      <c r="N53" s="153"/>
      <c r="O53" s="153"/>
      <c r="P53" s="153"/>
      <c r="Q53" s="213"/>
      <c r="R53" s="29"/>
    </row>
    <row r="54" spans="2:18" ht="12" hidden="1" customHeight="1" x14ac:dyDescent="0.2">
      <c r="B54" s="212"/>
      <c r="C54" s="220" t="s">
        <v>228</v>
      </c>
      <c r="D54" s="153"/>
      <c r="E54" s="153"/>
      <c r="F54" s="153"/>
      <c r="G54" s="153"/>
      <c r="H54" s="153"/>
      <c r="I54" s="153"/>
      <c r="J54" s="153"/>
      <c r="K54" s="153"/>
      <c r="L54" s="153"/>
      <c r="M54" s="153"/>
      <c r="N54" s="153"/>
      <c r="O54" s="153"/>
      <c r="P54" s="153"/>
      <c r="Q54" s="213"/>
      <c r="R54" s="29"/>
    </row>
    <row r="55" spans="2:18" ht="12" hidden="1" customHeight="1" x14ac:dyDescent="0.2">
      <c r="B55" s="212"/>
      <c r="C55" s="33" t="s">
        <v>229</v>
      </c>
      <c r="D55" s="153"/>
      <c r="E55" s="153"/>
      <c r="F55" s="153"/>
      <c r="G55" s="153"/>
      <c r="H55" s="153"/>
      <c r="I55" s="153"/>
      <c r="J55" s="153"/>
      <c r="K55" s="153"/>
      <c r="L55" s="153"/>
      <c r="M55" s="153"/>
      <c r="N55" s="153"/>
      <c r="O55" s="153"/>
      <c r="P55" s="153"/>
      <c r="Q55" s="213"/>
      <c r="R55" s="29"/>
    </row>
    <row r="56" spans="2:18" ht="12" hidden="1" customHeight="1" x14ac:dyDescent="0.2">
      <c r="B56" s="212"/>
      <c r="C56" s="33" t="s">
        <v>230</v>
      </c>
      <c r="D56" s="153"/>
      <c r="E56" s="153"/>
      <c r="F56" s="153"/>
      <c r="G56" s="153"/>
      <c r="H56" s="153"/>
      <c r="I56" s="153"/>
      <c r="J56" s="153"/>
      <c r="K56" s="153"/>
      <c r="L56" s="153"/>
      <c r="M56" s="153"/>
      <c r="N56" s="153"/>
      <c r="O56" s="153"/>
      <c r="P56" s="153"/>
      <c r="Q56" s="213"/>
      <c r="R56" s="29"/>
    </row>
    <row r="57" spans="2:18" ht="12" hidden="1" customHeight="1" x14ac:dyDescent="0.2">
      <c r="B57" s="212"/>
      <c r="C57" s="33" t="s">
        <v>231</v>
      </c>
      <c r="D57" s="153"/>
      <c r="E57" s="153"/>
      <c r="F57" s="153"/>
      <c r="G57" s="153"/>
      <c r="H57" s="153"/>
      <c r="I57" s="153"/>
      <c r="J57" s="153"/>
      <c r="K57" s="153"/>
      <c r="L57" s="153"/>
      <c r="M57" s="153"/>
      <c r="N57" s="153"/>
      <c r="O57" s="153"/>
      <c r="P57" s="153"/>
      <c r="Q57" s="213"/>
      <c r="R57" s="29"/>
    </row>
    <row r="58" spans="2:18" ht="12" hidden="1" customHeight="1" x14ac:dyDescent="0.2">
      <c r="B58" s="212"/>
      <c r="C58" s="129" t="s">
        <v>232</v>
      </c>
      <c r="D58" s="153"/>
      <c r="E58" s="153"/>
      <c r="F58" s="153"/>
      <c r="G58" s="153"/>
      <c r="H58" s="153"/>
      <c r="I58" s="153"/>
      <c r="J58" s="153"/>
      <c r="K58" s="153"/>
      <c r="L58" s="153"/>
      <c r="M58" s="153"/>
      <c r="N58" s="153"/>
      <c r="O58" s="153"/>
      <c r="P58" s="153"/>
      <c r="Q58" s="213"/>
      <c r="R58" s="29"/>
    </row>
    <row r="59" spans="2:18" ht="12" hidden="1" customHeight="1" x14ac:dyDescent="0.2">
      <c r="B59" s="212"/>
      <c r="C59" s="286" t="s">
        <v>233</v>
      </c>
      <c r="D59" s="287"/>
      <c r="E59" s="287"/>
      <c r="F59" s="221"/>
      <c r="G59" s="221"/>
      <c r="H59" s="221"/>
      <c r="I59" s="221"/>
      <c r="J59" s="153"/>
      <c r="K59" s="153"/>
      <c r="L59" s="153"/>
      <c r="M59" s="153"/>
      <c r="N59" s="153"/>
      <c r="O59" s="153"/>
      <c r="P59" s="153"/>
      <c r="Q59" s="213"/>
      <c r="R59" s="29"/>
    </row>
    <row r="60" spans="2:18" ht="12" hidden="1" customHeight="1" x14ac:dyDescent="0.2">
      <c r="B60" s="212"/>
      <c r="C60" s="286" t="s">
        <v>234</v>
      </c>
      <c r="D60" s="287"/>
      <c r="E60" s="287"/>
      <c r="F60" s="291"/>
      <c r="G60" s="291"/>
      <c r="H60" s="221"/>
      <c r="I60" s="221"/>
      <c r="J60" s="153"/>
      <c r="K60" s="153"/>
      <c r="L60" s="153"/>
      <c r="M60" s="153"/>
      <c r="N60" s="153"/>
      <c r="O60" s="153"/>
      <c r="P60" s="153"/>
      <c r="Q60" s="213"/>
      <c r="R60" s="29"/>
    </row>
    <row r="61" spans="2:18" ht="12" hidden="1" customHeight="1" x14ac:dyDescent="0.2">
      <c r="B61" s="212"/>
      <c r="C61" s="288" t="s">
        <v>197</v>
      </c>
      <c r="D61" s="289"/>
      <c r="E61" s="289"/>
      <c r="F61" s="289"/>
      <c r="G61" s="289"/>
      <c r="H61" s="289"/>
      <c r="I61" s="221"/>
      <c r="J61" s="153"/>
      <c r="K61" s="153"/>
      <c r="L61" s="153"/>
      <c r="M61" s="153"/>
      <c r="N61" s="153"/>
      <c r="O61" s="153"/>
      <c r="P61" s="153"/>
      <c r="Q61" s="213"/>
      <c r="R61" s="29"/>
    </row>
    <row r="62" spans="2:18" ht="12" hidden="1" customHeight="1" x14ac:dyDescent="0.2">
      <c r="B62" s="212"/>
      <c r="C62" s="288" t="s">
        <v>235</v>
      </c>
      <c r="D62" s="289"/>
      <c r="E62" s="289"/>
      <c r="F62" s="289"/>
      <c r="G62" s="289"/>
      <c r="H62" s="289"/>
      <c r="I62" s="289"/>
      <c r="J62" s="153"/>
      <c r="K62" s="153"/>
      <c r="L62" s="153"/>
      <c r="M62" s="153"/>
      <c r="N62" s="153"/>
      <c r="O62" s="153"/>
      <c r="P62" s="153"/>
      <c r="Q62" s="213"/>
      <c r="R62" s="29"/>
    </row>
    <row r="63" spans="2:18" ht="12" hidden="1" customHeight="1" x14ac:dyDescent="0.2">
      <c r="B63" s="212"/>
      <c r="C63" s="290" t="s">
        <v>236</v>
      </c>
      <c r="D63" s="290"/>
      <c r="E63" s="222"/>
      <c r="F63" s="222"/>
      <c r="G63" s="222"/>
      <c r="H63" s="221"/>
      <c r="I63" s="152"/>
      <c r="J63" s="153"/>
      <c r="K63" s="153"/>
      <c r="L63" s="153"/>
      <c r="M63" s="153"/>
      <c r="N63" s="153"/>
      <c r="O63" s="153"/>
      <c r="P63" s="153"/>
      <c r="Q63" s="213"/>
      <c r="R63" s="29"/>
    </row>
    <row r="64" spans="2:18" ht="12" hidden="1" customHeight="1" x14ac:dyDescent="0.2">
      <c r="B64" s="212"/>
      <c r="C64" s="290" t="s">
        <v>237</v>
      </c>
      <c r="D64" s="290"/>
      <c r="E64" s="222"/>
      <c r="F64" s="222"/>
      <c r="G64" s="222"/>
      <c r="H64" s="221"/>
      <c r="I64" s="152"/>
      <c r="J64" s="153"/>
      <c r="K64" s="153"/>
      <c r="L64" s="153"/>
      <c r="M64" s="153"/>
      <c r="N64" s="153"/>
      <c r="O64" s="153"/>
      <c r="P64" s="153"/>
      <c r="Q64" s="213"/>
      <c r="R64" s="29"/>
    </row>
    <row r="65" spans="2:18" ht="12" hidden="1" customHeight="1" x14ac:dyDescent="0.2">
      <c r="B65" s="212"/>
      <c r="C65" s="285" t="s">
        <v>238</v>
      </c>
      <c r="D65" s="285"/>
      <c r="E65" s="223"/>
      <c r="F65" s="223"/>
      <c r="G65" s="223"/>
      <c r="H65" s="153"/>
      <c r="I65" s="154"/>
      <c r="J65" s="153"/>
      <c r="K65" s="153"/>
      <c r="L65" s="155"/>
      <c r="M65" s="156"/>
      <c r="N65" s="157"/>
      <c r="O65" s="153"/>
      <c r="P65" s="153"/>
      <c r="Q65" s="213"/>
      <c r="R65" s="29"/>
    </row>
    <row r="66" spans="2:18" ht="12" hidden="1" customHeight="1" x14ac:dyDescent="0.2">
      <c r="B66" s="212"/>
      <c r="C66" s="153"/>
      <c r="D66" s="154"/>
      <c r="E66" s="223"/>
      <c r="F66" s="223"/>
      <c r="G66" s="223"/>
      <c r="H66" s="153"/>
      <c r="I66" s="154"/>
      <c r="J66" s="153"/>
      <c r="K66" s="153"/>
      <c r="L66" s="153"/>
      <c r="M66" s="153"/>
      <c r="N66" s="153"/>
      <c r="O66" s="153"/>
      <c r="P66" s="153"/>
      <c r="Q66" s="213"/>
      <c r="R66" s="29"/>
    </row>
    <row r="67" spans="2:18" ht="12" hidden="1" customHeight="1" x14ac:dyDescent="0.2">
      <c r="B67" s="212"/>
      <c r="C67" s="153"/>
      <c r="D67" s="153"/>
      <c r="E67" s="153"/>
      <c r="F67" s="153"/>
      <c r="G67" s="153"/>
      <c r="H67" s="153"/>
      <c r="I67" s="153"/>
      <c r="J67" s="153"/>
      <c r="K67" s="153"/>
      <c r="L67" s="153"/>
      <c r="M67" s="153"/>
      <c r="N67" s="153"/>
      <c r="O67" s="153"/>
      <c r="P67" s="153"/>
      <c r="Q67" s="213"/>
      <c r="R67" s="29"/>
    </row>
    <row r="68" spans="2:18" ht="12" hidden="1" customHeight="1" x14ac:dyDescent="0.2">
      <c r="B68" s="212"/>
      <c r="C68" s="153"/>
      <c r="D68" s="153"/>
      <c r="E68" s="153"/>
      <c r="F68" s="153"/>
      <c r="G68" s="153"/>
      <c r="H68" s="153"/>
      <c r="I68" s="153"/>
      <c r="J68" s="153"/>
      <c r="K68" s="153"/>
      <c r="L68" s="153"/>
      <c r="M68" s="153"/>
      <c r="N68" s="153"/>
      <c r="O68" s="153"/>
      <c r="P68" s="153"/>
      <c r="Q68" s="213"/>
      <c r="R68" s="29"/>
    </row>
    <row r="69" spans="2:18" ht="12" hidden="1" customHeight="1" x14ac:dyDescent="0.2">
      <c r="B69" s="212"/>
      <c r="C69" s="153"/>
      <c r="D69" s="153"/>
      <c r="E69" s="153"/>
      <c r="F69" s="153"/>
      <c r="G69" s="153"/>
      <c r="H69" s="153"/>
      <c r="I69" s="153"/>
      <c r="J69" s="153"/>
      <c r="K69" s="153"/>
      <c r="L69" s="153"/>
      <c r="M69" s="153"/>
      <c r="N69" s="153"/>
      <c r="O69" s="153"/>
      <c r="P69" s="153"/>
      <c r="Q69" s="213"/>
      <c r="R69" s="29"/>
    </row>
    <row r="70" spans="2:18" ht="12" customHeight="1" x14ac:dyDescent="0.2">
      <c r="B70" s="212"/>
      <c r="C70" s="153"/>
      <c r="D70" s="153"/>
      <c r="E70" s="153"/>
      <c r="F70" s="153"/>
      <c r="G70" s="153"/>
      <c r="H70" s="153"/>
      <c r="I70" s="153"/>
      <c r="J70" s="153"/>
      <c r="K70" s="153"/>
      <c r="L70" s="153"/>
      <c r="M70" s="153"/>
      <c r="N70" s="153"/>
      <c r="O70" s="153"/>
      <c r="P70" s="153"/>
      <c r="Q70" s="213"/>
      <c r="R70" s="29"/>
    </row>
    <row r="71" spans="2:18" ht="12" customHeight="1" x14ac:dyDescent="0.25">
      <c r="B71" s="212"/>
      <c r="C71" s="158" t="s">
        <v>221</v>
      </c>
      <c r="D71" s="144"/>
      <c r="E71" s="35"/>
      <c r="F71" s="35"/>
      <c r="G71" s="153"/>
      <c r="H71" s="153"/>
      <c r="I71" s="153"/>
      <c r="J71" s="153"/>
      <c r="K71" s="153"/>
      <c r="L71" s="153"/>
      <c r="M71" s="153"/>
      <c r="N71" s="153"/>
      <c r="O71" s="153"/>
      <c r="P71" s="153"/>
      <c r="Q71" s="213"/>
      <c r="R71" s="29" t="s">
        <v>53</v>
      </c>
    </row>
    <row r="72" spans="2:18" x14ac:dyDescent="0.2">
      <c r="B72" s="212"/>
      <c r="C72" s="36" t="s">
        <v>244</v>
      </c>
      <c r="D72" s="37"/>
      <c r="E72" s="35"/>
      <c r="F72" s="35"/>
      <c r="G72" s="153"/>
      <c r="H72" s="153"/>
      <c r="I72" s="153"/>
      <c r="J72" s="153"/>
      <c r="K72" s="153"/>
      <c r="L72" s="153"/>
      <c r="M72" s="153"/>
      <c r="N72" s="153"/>
      <c r="O72" s="153"/>
      <c r="P72" s="153"/>
      <c r="Q72" s="213"/>
      <c r="R72" s="29" t="s">
        <v>54</v>
      </c>
    </row>
    <row r="73" spans="2:18" x14ac:dyDescent="0.2">
      <c r="B73" s="212"/>
      <c r="C73" s="36" t="s">
        <v>239</v>
      </c>
      <c r="D73" s="37"/>
      <c r="E73" s="35"/>
      <c r="F73" s="35"/>
      <c r="G73" s="153"/>
      <c r="H73" s="153"/>
      <c r="I73" s="153"/>
      <c r="J73" s="153"/>
      <c r="K73" s="153"/>
      <c r="L73" s="153"/>
      <c r="M73" s="153"/>
      <c r="N73" s="153"/>
      <c r="O73" s="153"/>
      <c r="P73" s="153"/>
      <c r="Q73" s="213"/>
      <c r="R73" s="29" t="s">
        <v>55</v>
      </c>
    </row>
    <row r="74" spans="2:18" x14ac:dyDescent="0.2">
      <c r="B74" s="212"/>
      <c r="C74" s="37" t="s">
        <v>240</v>
      </c>
      <c r="D74" s="37"/>
      <c r="E74" s="35"/>
      <c r="F74" s="35"/>
      <c r="G74" s="153"/>
      <c r="H74" s="153"/>
      <c r="I74" s="153"/>
      <c r="J74" s="153"/>
      <c r="K74" s="153"/>
      <c r="L74" s="153"/>
      <c r="M74" s="153"/>
      <c r="N74" s="153"/>
      <c r="O74" s="153"/>
      <c r="P74" s="153"/>
      <c r="Q74" s="213"/>
      <c r="R74" s="29" t="s">
        <v>56</v>
      </c>
    </row>
    <row r="75" spans="2:18" x14ac:dyDescent="0.2">
      <c r="B75" s="212"/>
      <c r="C75" s="37" t="s">
        <v>280</v>
      </c>
      <c r="D75" s="37"/>
      <c r="E75" s="35"/>
      <c r="F75" s="35"/>
      <c r="G75" s="153"/>
      <c r="H75" s="153"/>
      <c r="I75" s="153"/>
      <c r="J75" s="153"/>
      <c r="K75" s="153"/>
      <c r="L75" s="153"/>
      <c r="M75" s="153"/>
      <c r="N75" s="153"/>
      <c r="O75" s="153"/>
      <c r="P75" s="153"/>
      <c r="Q75" s="213"/>
      <c r="R75" s="29" t="s">
        <v>57</v>
      </c>
    </row>
    <row r="76" spans="2:18" x14ac:dyDescent="0.2">
      <c r="B76" s="212"/>
      <c r="C76" s="37"/>
      <c r="D76" s="37"/>
      <c r="E76" s="35"/>
      <c r="F76" s="35"/>
      <c r="G76" s="153"/>
      <c r="H76" s="153"/>
      <c r="I76" s="153"/>
      <c r="J76" s="153"/>
      <c r="K76" s="153"/>
      <c r="L76" s="153"/>
      <c r="M76" s="153"/>
      <c r="N76" s="153"/>
      <c r="O76" s="153"/>
      <c r="P76" s="153"/>
      <c r="Q76" s="213"/>
      <c r="R76" s="29" t="s">
        <v>58</v>
      </c>
    </row>
    <row r="77" spans="2:18" ht="15" x14ac:dyDescent="0.25">
      <c r="B77" s="212"/>
      <c r="C77" s="158" t="s">
        <v>222</v>
      </c>
      <c r="D77" s="144"/>
      <c r="E77" s="35"/>
      <c r="F77" s="35"/>
      <c r="G77" s="153"/>
      <c r="H77" s="153"/>
      <c r="I77" s="153"/>
      <c r="J77" s="153"/>
      <c r="K77" s="153"/>
      <c r="L77" s="153"/>
      <c r="M77" s="153"/>
      <c r="N77" s="153"/>
      <c r="O77" s="153"/>
      <c r="P77" s="153"/>
      <c r="Q77" s="213"/>
      <c r="R77" s="29" t="s">
        <v>59</v>
      </c>
    </row>
    <row r="78" spans="2:18" x14ac:dyDescent="0.2">
      <c r="B78" s="212"/>
      <c r="C78" s="38" t="s">
        <v>245</v>
      </c>
      <c r="D78" s="37"/>
      <c r="E78" s="35"/>
      <c r="F78" s="35"/>
      <c r="G78" s="153"/>
      <c r="H78" s="153"/>
      <c r="I78" s="153"/>
      <c r="J78" s="153"/>
      <c r="K78" s="153"/>
      <c r="L78" s="153"/>
      <c r="M78" s="153"/>
      <c r="N78" s="153"/>
      <c r="O78" s="153"/>
      <c r="P78" s="153"/>
      <c r="Q78" s="213"/>
      <c r="R78" s="29" t="s">
        <v>60</v>
      </c>
    </row>
    <row r="79" spans="2:18" x14ac:dyDescent="0.2">
      <c r="B79" s="212"/>
      <c r="C79" s="38" t="s">
        <v>241</v>
      </c>
      <c r="D79" s="37"/>
      <c r="E79" s="35"/>
      <c r="F79" s="35"/>
      <c r="G79" s="153"/>
      <c r="H79" s="153"/>
      <c r="I79" s="153"/>
      <c r="J79" s="153"/>
      <c r="K79" s="153"/>
      <c r="L79" s="153"/>
      <c r="M79" s="153"/>
      <c r="N79" s="153"/>
      <c r="O79" s="153"/>
      <c r="P79" s="153"/>
      <c r="Q79" s="213"/>
      <c r="R79" s="29" t="s">
        <v>61</v>
      </c>
    </row>
    <row r="80" spans="2:18" x14ac:dyDescent="0.2">
      <c r="B80" s="212"/>
      <c r="C80" s="37" t="s">
        <v>242</v>
      </c>
      <c r="D80" s="37"/>
      <c r="E80" s="35"/>
      <c r="F80" s="35"/>
      <c r="G80" s="153"/>
      <c r="H80" s="153"/>
      <c r="I80" s="153"/>
      <c r="J80" s="153"/>
      <c r="K80" s="153"/>
      <c r="L80" s="153"/>
      <c r="M80" s="153"/>
      <c r="N80" s="153"/>
      <c r="O80" s="153"/>
      <c r="P80" s="153"/>
      <c r="Q80" s="213"/>
      <c r="R80" s="29" t="s">
        <v>62</v>
      </c>
    </row>
    <row r="81" spans="2:18" x14ac:dyDescent="0.2">
      <c r="B81" s="212"/>
      <c r="C81" s="191" t="s">
        <v>281</v>
      </c>
      <c r="D81" s="37"/>
      <c r="E81" s="35"/>
      <c r="F81" s="35"/>
      <c r="G81" s="153"/>
      <c r="H81" s="153"/>
      <c r="I81" s="153"/>
      <c r="J81" s="153"/>
      <c r="K81" s="153"/>
      <c r="L81" s="153"/>
      <c r="M81" s="153"/>
      <c r="N81" s="153"/>
      <c r="O81" s="153"/>
      <c r="P81" s="153"/>
      <c r="Q81" s="213"/>
      <c r="R81" s="29"/>
    </row>
    <row r="82" spans="2:18" x14ac:dyDescent="0.2">
      <c r="B82" s="212"/>
      <c r="C82" s="39"/>
      <c r="D82" s="37"/>
      <c r="E82" s="35"/>
      <c r="F82" s="35"/>
      <c r="G82" s="153"/>
      <c r="H82" s="153"/>
      <c r="I82" s="153"/>
      <c r="J82" s="153"/>
      <c r="K82" s="153"/>
      <c r="L82" s="153"/>
      <c r="M82" s="153"/>
      <c r="N82" s="153"/>
      <c r="O82" s="153"/>
      <c r="P82" s="153"/>
      <c r="Q82" s="213"/>
      <c r="R82" s="29" t="s">
        <v>64</v>
      </c>
    </row>
    <row r="83" spans="2:18" ht="15" x14ac:dyDescent="0.25">
      <c r="B83" s="212"/>
      <c r="C83" s="158" t="s">
        <v>223</v>
      </c>
      <c r="D83" s="34"/>
      <c r="E83" s="35"/>
      <c r="F83" s="35"/>
      <c r="G83" s="153"/>
      <c r="H83" s="153"/>
      <c r="I83" s="153"/>
      <c r="J83" s="153"/>
      <c r="K83" s="153"/>
      <c r="L83" s="153"/>
      <c r="M83" s="153"/>
      <c r="N83" s="153"/>
      <c r="O83" s="153"/>
      <c r="P83" s="153"/>
      <c r="Q83" s="213"/>
      <c r="R83" s="40"/>
    </row>
    <row r="84" spans="2:18" x14ac:dyDescent="0.2">
      <c r="B84" s="212"/>
      <c r="C84" s="37" t="s">
        <v>220</v>
      </c>
      <c r="D84" s="37"/>
      <c r="E84" s="35"/>
      <c r="F84" s="35"/>
      <c r="G84" s="153"/>
      <c r="H84" s="153"/>
      <c r="I84" s="153"/>
      <c r="J84" s="153"/>
      <c r="K84" s="153"/>
      <c r="L84" s="153"/>
      <c r="M84" s="153"/>
      <c r="N84" s="153"/>
      <c r="O84" s="153"/>
      <c r="P84" s="153"/>
      <c r="Q84" s="213"/>
      <c r="R84" s="40"/>
    </row>
    <row r="85" spans="2:18" hidden="1" x14ac:dyDescent="0.2">
      <c r="B85" s="212"/>
      <c r="C85" s="36"/>
      <c r="D85" s="37"/>
      <c r="E85" s="35"/>
      <c r="F85" s="35"/>
      <c r="G85" s="153"/>
      <c r="H85" s="153"/>
      <c r="I85" s="153"/>
      <c r="J85" s="153"/>
      <c r="K85" s="153"/>
      <c r="L85" s="153"/>
      <c r="M85" s="153"/>
      <c r="N85" s="153"/>
      <c r="O85" s="153"/>
      <c r="P85" s="153"/>
      <c r="Q85" s="213"/>
    </row>
    <row r="86" spans="2:18" x14ac:dyDescent="0.2">
      <c r="B86" s="212"/>
      <c r="C86" s="191" t="s">
        <v>282</v>
      </c>
      <c r="D86" s="37"/>
      <c r="E86" s="35"/>
      <c r="F86" s="35"/>
      <c r="G86" s="153"/>
      <c r="H86" s="153"/>
      <c r="I86" s="153"/>
      <c r="J86" s="153"/>
      <c r="K86" s="153"/>
      <c r="L86" s="153"/>
      <c r="M86" s="153"/>
      <c r="N86" s="153"/>
      <c r="O86" s="153"/>
      <c r="P86" s="153"/>
      <c r="Q86" s="213"/>
    </row>
    <row r="87" spans="2:18" x14ac:dyDescent="0.2">
      <c r="B87" s="212"/>
      <c r="C87" s="191" t="s">
        <v>283</v>
      </c>
      <c r="D87" s="37"/>
      <c r="E87" s="35"/>
      <c r="F87" s="35"/>
      <c r="G87" s="153"/>
      <c r="H87" s="153"/>
      <c r="I87" s="153"/>
      <c r="J87" s="153"/>
      <c r="K87" s="153"/>
      <c r="L87" s="153"/>
      <c r="M87" s="153"/>
      <c r="N87" s="153"/>
      <c r="O87" s="153"/>
      <c r="P87" s="153"/>
      <c r="Q87" s="213"/>
    </row>
    <row r="88" spans="2:18" x14ac:dyDescent="0.2">
      <c r="B88" s="212"/>
      <c r="C88" s="36"/>
      <c r="D88" s="37"/>
      <c r="E88" s="35"/>
      <c r="F88" s="35"/>
      <c r="G88" s="153"/>
      <c r="H88" s="153"/>
      <c r="I88" s="153"/>
      <c r="J88" s="153"/>
      <c r="K88" s="153"/>
      <c r="L88" s="153"/>
      <c r="M88" s="153"/>
      <c r="N88" s="153"/>
      <c r="O88" s="153"/>
      <c r="P88" s="153"/>
      <c r="Q88" s="213"/>
    </row>
    <row r="89" spans="2:18" ht="15" x14ac:dyDescent="0.25">
      <c r="B89" s="212"/>
      <c r="C89" s="158" t="s">
        <v>224</v>
      </c>
      <c r="D89" s="34"/>
      <c r="E89" s="35"/>
      <c r="F89" s="35"/>
      <c r="G89" s="153"/>
      <c r="H89" s="153"/>
      <c r="I89" s="153"/>
      <c r="J89" s="153"/>
      <c r="K89" s="153"/>
      <c r="L89" s="153"/>
      <c r="M89" s="153"/>
      <c r="N89" s="153"/>
      <c r="O89" s="153"/>
      <c r="P89" s="153"/>
      <c r="Q89" s="213"/>
    </row>
    <row r="90" spans="2:18" x14ac:dyDescent="0.2">
      <c r="B90" s="212"/>
      <c r="C90" s="37" t="s">
        <v>126</v>
      </c>
      <c r="D90" s="37"/>
      <c r="E90" s="35"/>
      <c r="F90" s="35"/>
      <c r="G90" s="153"/>
      <c r="H90" s="153"/>
      <c r="I90" s="153"/>
      <c r="J90" s="153"/>
      <c r="K90" s="153"/>
      <c r="L90" s="153"/>
      <c r="M90" s="153"/>
      <c r="N90" s="153"/>
      <c r="O90" s="153"/>
      <c r="P90" s="153"/>
      <c r="Q90" s="213"/>
    </row>
    <row r="91" spans="2:18" x14ac:dyDescent="0.2">
      <c r="B91" s="212"/>
      <c r="C91" s="37" t="s">
        <v>127</v>
      </c>
      <c r="D91" s="37"/>
      <c r="E91" s="35"/>
      <c r="F91" s="35"/>
      <c r="G91" s="153"/>
      <c r="H91" s="153"/>
      <c r="I91" s="153"/>
      <c r="J91" s="153"/>
      <c r="K91" s="153"/>
      <c r="L91" s="153"/>
      <c r="M91" s="153"/>
      <c r="N91" s="153"/>
      <c r="O91" s="153"/>
      <c r="P91" s="153"/>
      <c r="Q91" s="213"/>
    </row>
    <row r="92" spans="2:18" x14ac:dyDescent="0.2">
      <c r="B92" s="212"/>
      <c r="C92" s="37"/>
      <c r="D92" s="37"/>
      <c r="E92" s="35"/>
      <c r="F92" s="35"/>
      <c r="G92" s="153"/>
      <c r="H92" s="153"/>
      <c r="I92" s="153"/>
      <c r="J92" s="153"/>
      <c r="K92" s="153"/>
      <c r="L92" s="153"/>
      <c r="M92" s="153"/>
      <c r="N92" s="153"/>
      <c r="O92" s="153"/>
      <c r="P92" s="153"/>
      <c r="Q92" s="213"/>
    </row>
    <row r="93" spans="2:18" ht="15" x14ac:dyDescent="0.25">
      <c r="B93" s="212"/>
      <c r="C93" s="158" t="s">
        <v>300</v>
      </c>
      <c r="D93" s="144"/>
      <c r="E93" s="225"/>
      <c r="F93" s="35"/>
      <c r="G93" s="153"/>
      <c r="H93" s="153"/>
      <c r="I93" s="153"/>
      <c r="J93" s="153"/>
      <c r="K93" s="153"/>
      <c r="L93" s="153"/>
      <c r="M93" s="153"/>
      <c r="N93" s="153"/>
      <c r="O93" s="153"/>
      <c r="P93" s="153"/>
      <c r="Q93" s="213"/>
    </row>
    <row r="94" spans="2:18" x14ac:dyDescent="0.2">
      <c r="B94" s="212"/>
      <c r="C94" s="37" t="s">
        <v>302</v>
      </c>
      <c r="D94" s="37"/>
      <c r="E94" s="35"/>
      <c r="F94" s="35"/>
      <c r="G94" s="153"/>
      <c r="H94" s="153"/>
      <c r="I94" s="153"/>
      <c r="J94" s="153"/>
      <c r="K94" s="153"/>
      <c r="L94" s="153"/>
      <c r="M94" s="153"/>
      <c r="N94" s="153"/>
      <c r="O94" s="153"/>
      <c r="P94" s="153"/>
      <c r="Q94" s="213"/>
    </row>
    <row r="95" spans="2:18" x14ac:dyDescent="0.2">
      <c r="B95" s="212"/>
      <c r="C95" s="37" t="s">
        <v>303</v>
      </c>
      <c r="D95" s="37"/>
      <c r="E95" s="35"/>
      <c r="F95" s="35"/>
      <c r="G95" s="153"/>
      <c r="H95" s="153"/>
      <c r="I95" s="153"/>
      <c r="J95" s="153"/>
      <c r="K95" s="153"/>
      <c r="L95" s="153"/>
      <c r="M95" s="153"/>
      <c r="N95" s="153"/>
      <c r="O95" s="153"/>
      <c r="P95" s="153"/>
      <c r="Q95" s="213"/>
    </row>
    <row r="96" spans="2:18" x14ac:dyDescent="0.2">
      <c r="B96" s="212"/>
      <c r="C96" s="38" t="s">
        <v>304</v>
      </c>
      <c r="D96" s="37"/>
      <c r="E96" s="35"/>
      <c r="F96" s="35"/>
      <c r="G96" s="153"/>
      <c r="H96" s="153"/>
      <c r="I96" s="153"/>
      <c r="J96" s="153"/>
      <c r="K96" s="153"/>
      <c r="L96" s="153"/>
      <c r="M96" s="153"/>
      <c r="N96" s="153"/>
      <c r="O96" s="153"/>
      <c r="P96" s="153"/>
      <c r="Q96" s="213"/>
    </row>
    <row r="97" spans="2:17" x14ac:dyDescent="0.2">
      <c r="B97" s="212"/>
      <c r="C97" s="38" t="s">
        <v>301</v>
      </c>
      <c r="D97" s="37"/>
      <c r="E97" s="35"/>
      <c r="F97" s="35"/>
      <c r="G97" s="153"/>
      <c r="H97" s="153"/>
      <c r="I97" s="153"/>
      <c r="J97" s="153"/>
      <c r="K97" s="153"/>
      <c r="L97" s="153"/>
      <c r="M97" s="153"/>
      <c r="N97" s="153"/>
      <c r="O97" s="153"/>
      <c r="P97" s="153"/>
      <c r="Q97" s="213"/>
    </row>
    <row r="98" spans="2:17" x14ac:dyDescent="0.2">
      <c r="B98" s="212"/>
      <c r="C98" s="38"/>
      <c r="D98" s="37"/>
      <c r="E98" s="35"/>
      <c r="F98" s="35"/>
      <c r="G98" s="153"/>
      <c r="H98" s="153"/>
      <c r="I98" s="153"/>
      <c r="J98" s="153"/>
      <c r="K98" s="153"/>
      <c r="L98" s="153"/>
      <c r="M98" s="153"/>
      <c r="N98" s="153"/>
      <c r="O98" s="153"/>
      <c r="P98" s="153"/>
      <c r="Q98" s="213"/>
    </row>
    <row r="99" spans="2:17" ht="15" hidden="1" x14ac:dyDescent="0.25">
      <c r="B99" s="212"/>
      <c r="C99" s="224" t="s">
        <v>225</v>
      </c>
      <c r="D99" s="153"/>
      <c r="E99" s="153"/>
      <c r="F99" s="153"/>
      <c r="G99" s="153"/>
      <c r="H99" s="153"/>
      <c r="I99" s="153"/>
      <c r="J99" s="153"/>
      <c r="K99" s="153"/>
      <c r="L99" s="153"/>
      <c r="M99" s="153"/>
      <c r="N99" s="153"/>
      <c r="O99" s="153"/>
      <c r="P99" s="153"/>
      <c r="Q99" s="213"/>
    </row>
    <row r="100" spans="2:17" hidden="1" x14ac:dyDescent="0.2">
      <c r="B100" s="212"/>
      <c r="C100" s="153" t="s">
        <v>284</v>
      </c>
      <c r="D100" s="153"/>
      <c r="E100" s="153"/>
      <c r="F100" s="153"/>
      <c r="G100" s="153"/>
      <c r="H100" s="153"/>
      <c r="I100" s="153"/>
      <c r="J100" s="153"/>
      <c r="K100" s="153"/>
      <c r="L100" s="153"/>
      <c r="M100" s="153"/>
      <c r="N100" s="153"/>
      <c r="O100" s="153"/>
      <c r="P100" s="153"/>
      <c r="Q100" s="213"/>
    </row>
    <row r="101" spans="2:17" hidden="1" x14ac:dyDescent="0.2">
      <c r="B101" s="212"/>
      <c r="C101" s="250" t="s">
        <v>308</v>
      </c>
      <c r="D101" s="267"/>
      <c r="E101" s="267"/>
      <c r="F101" s="267"/>
      <c r="G101" s="267"/>
      <c r="H101" s="267"/>
      <c r="I101" s="267"/>
      <c r="J101" s="267"/>
      <c r="K101" s="267"/>
      <c r="L101" s="153"/>
      <c r="M101" s="153"/>
      <c r="N101" s="153"/>
      <c r="O101" s="225"/>
      <c r="P101" s="226"/>
      <c r="Q101" s="227"/>
    </row>
    <row r="102" spans="2:17" hidden="1" x14ac:dyDescent="0.2">
      <c r="B102" s="212"/>
      <c r="C102" s="153" t="s">
        <v>285</v>
      </c>
      <c r="D102" s="153"/>
      <c r="E102" s="153"/>
      <c r="F102" s="153"/>
      <c r="G102" s="153"/>
      <c r="H102" s="153"/>
      <c r="I102" s="153"/>
      <c r="J102" s="153"/>
      <c r="K102" s="153"/>
      <c r="L102" s="153"/>
      <c r="M102" s="153"/>
      <c r="N102" s="153"/>
      <c r="O102" s="153"/>
      <c r="P102" s="153"/>
      <c r="Q102" s="213"/>
    </row>
    <row r="103" spans="2:17" hidden="1" x14ac:dyDescent="0.2">
      <c r="B103" s="212"/>
      <c r="C103" s="191" t="s">
        <v>286</v>
      </c>
      <c r="D103" s="153"/>
      <c r="E103" s="153"/>
      <c r="F103" s="153"/>
      <c r="G103" s="153"/>
      <c r="H103" s="153"/>
      <c r="I103" s="153"/>
      <c r="J103" s="153"/>
      <c r="K103" s="153"/>
      <c r="L103" s="153"/>
      <c r="M103" s="153"/>
      <c r="N103" s="153"/>
      <c r="O103" s="153"/>
      <c r="P103" s="153"/>
      <c r="Q103" s="213"/>
    </row>
    <row r="104" spans="2:17" hidden="1" x14ac:dyDescent="0.2">
      <c r="B104" s="314" t="s">
        <v>335</v>
      </c>
      <c r="C104" s="191" t="s">
        <v>287</v>
      </c>
      <c r="D104" s="153"/>
      <c r="E104" s="153"/>
      <c r="F104" s="153"/>
      <c r="G104" s="153"/>
      <c r="H104" s="153"/>
      <c r="I104" s="153"/>
      <c r="J104" s="153"/>
      <c r="K104" s="153"/>
      <c r="L104" s="153"/>
      <c r="M104" s="153"/>
      <c r="N104" s="153"/>
      <c r="O104" s="153"/>
      <c r="P104" s="153"/>
      <c r="Q104" s="213"/>
    </row>
    <row r="105" spans="2:17" hidden="1" x14ac:dyDescent="0.2">
      <c r="B105" s="212"/>
      <c r="C105" s="191"/>
      <c r="D105" s="153"/>
      <c r="E105" s="153"/>
      <c r="F105" s="153"/>
      <c r="G105" s="153"/>
      <c r="H105" s="153"/>
      <c r="I105" s="153"/>
      <c r="J105" s="153"/>
      <c r="K105" s="153"/>
      <c r="L105" s="153"/>
      <c r="M105" s="153"/>
      <c r="N105" s="153"/>
      <c r="O105" s="153"/>
      <c r="P105" s="153"/>
      <c r="Q105" s="213"/>
    </row>
    <row r="106" spans="2:17" hidden="1" x14ac:dyDescent="0.2">
      <c r="B106" s="212"/>
      <c r="C106" s="191"/>
      <c r="D106" s="153"/>
      <c r="E106" s="153"/>
      <c r="F106" s="153"/>
      <c r="G106" s="153"/>
      <c r="H106" s="153"/>
      <c r="I106" s="153"/>
      <c r="J106" s="153"/>
      <c r="K106" s="153"/>
      <c r="L106" s="153"/>
      <c r="M106" s="153"/>
      <c r="N106" s="153"/>
      <c r="O106" s="153"/>
      <c r="P106" s="153"/>
      <c r="Q106" s="213"/>
    </row>
    <row r="107" spans="2:17" ht="15.95" customHeight="1" x14ac:dyDescent="0.2">
      <c r="B107" s="212"/>
      <c r="C107" s="49" t="s">
        <v>269</v>
      </c>
      <c r="D107" s="50"/>
      <c r="E107" s="50"/>
      <c r="F107" s="50"/>
      <c r="G107" s="114"/>
      <c r="H107" s="48"/>
      <c r="I107" s="32"/>
      <c r="J107" s="153"/>
      <c r="K107" s="153"/>
      <c r="L107" s="153"/>
      <c r="M107" s="153"/>
      <c r="N107" s="153"/>
      <c r="O107" s="153"/>
      <c r="P107" s="153"/>
      <c r="Q107" s="213"/>
    </row>
    <row r="108" spans="2:17" x14ac:dyDescent="0.2">
      <c r="B108" s="212"/>
      <c r="C108" s="41" t="s">
        <v>128</v>
      </c>
      <c r="D108" s="48" t="s">
        <v>129</v>
      </c>
      <c r="E108" s="48"/>
      <c r="F108" s="41" t="s">
        <v>128</v>
      </c>
      <c r="G108" s="48" t="s">
        <v>130</v>
      </c>
      <c r="H108" s="48"/>
      <c r="I108" s="48" t="s">
        <v>143</v>
      </c>
      <c r="J108" s="225"/>
      <c r="K108" s="153"/>
      <c r="L108" s="225" t="s">
        <v>146</v>
      </c>
      <c r="M108" s="225"/>
      <c r="N108" s="153"/>
      <c r="O108" s="153"/>
      <c r="P108" s="153"/>
      <c r="Q108" s="213"/>
    </row>
    <row r="109" spans="2:17" x14ac:dyDescent="0.2">
      <c r="B109" s="212"/>
      <c r="C109" s="41" t="s">
        <v>128</v>
      </c>
      <c r="D109" s="48" t="s">
        <v>131</v>
      </c>
      <c r="E109" s="48"/>
      <c r="F109" s="41" t="s">
        <v>128</v>
      </c>
      <c r="G109" s="48" t="s">
        <v>132</v>
      </c>
      <c r="H109" s="48"/>
      <c r="I109" s="48" t="s">
        <v>144</v>
      </c>
      <c r="J109" s="225"/>
      <c r="K109" s="153"/>
      <c r="L109" s="225" t="s">
        <v>147</v>
      </c>
      <c r="M109" s="225"/>
      <c r="N109" s="153"/>
      <c r="O109" s="153"/>
      <c r="P109" s="153"/>
      <c r="Q109" s="213"/>
    </row>
    <row r="110" spans="2:17" x14ac:dyDescent="0.2">
      <c r="B110" s="212"/>
      <c r="C110" s="41" t="s">
        <v>128</v>
      </c>
      <c r="D110" s="48" t="s">
        <v>133</v>
      </c>
      <c r="E110" s="48"/>
      <c r="F110" s="41" t="s">
        <v>128</v>
      </c>
      <c r="G110" s="48" t="s">
        <v>134</v>
      </c>
      <c r="H110" s="48"/>
      <c r="I110" s="48" t="s">
        <v>145</v>
      </c>
      <c r="J110" s="225"/>
      <c r="K110" s="153"/>
      <c r="L110" s="225" t="s">
        <v>212</v>
      </c>
      <c r="M110" s="225"/>
      <c r="N110" s="153"/>
      <c r="O110" s="153"/>
      <c r="P110" s="153"/>
      <c r="Q110" s="213"/>
    </row>
    <row r="111" spans="2:17" ht="15" x14ac:dyDescent="0.25">
      <c r="B111" s="212"/>
      <c r="C111" s="41"/>
      <c r="D111" s="274" t="s">
        <v>332</v>
      </c>
      <c r="E111" s="266"/>
      <c r="F111" s="41"/>
      <c r="G111" s="273"/>
      <c r="H111" s="266"/>
      <c r="I111" s="266"/>
      <c r="J111" s="267"/>
      <c r="K111" s="153"/>
      <c r="L111" s="267"/>
      <c r="M111" s="267"/>
      <c r="N111" s="153"/>
      <c r="O111" s="153"/>
      <c r="P111" s="153"/>
      <c r="Q111" s="213"/>
    </row>
    <row r="112" spans="2:17" ht="15.75" x14ac:dyDescent="0.25">
      <c r="B112" s="212"/>
      <c r="C112" s="41" t="s">
        <v>128</v>
      </c>
      <c r="D112" s="271" t="s">
        <v>331</v>
      </c>
      <c r="E112" s="271"/>
      <c r="F112" s="272"/>
      <c r="G112" s="271"/>
      <c r="H112" s="266"/>
      <c r="I112" s="266"/>
      <c r="J112" s="267"/>
      <c r="K112" s="153"/>
      <c r="L112" s="267"/>
      <c r="M112" s="267"/>
      <c r="N112" s="153"/>
      <c r="O112" s="153"/>
      <c r="P112" s="153"/>
      <c r="Q112" s="213"/>
    </row>
    <row r="113" spans="2:17" x14ac:dyDescent="0.2">
      <c r="B113" s="212"/>
      <c r="C113" s="32"/>
      <c r="D113" s="41"/>
      <c r="E113" s="32"/>
      <c r="F113" s="32"/>
      <c r="G113" s="32"/>
      <c r="H113" s="32"/>
      <c r="I113" s="32"/>
      <c r="J113" s="153"/>
      <c r="K113" s="153"/>
      <c r="L113" s="153"/>
      <c r="M113" s="153"/>
      <c r="N113" s="153"/>
      <c r="O113" s="153"/>
      <c r="P113" s="153"/>
      <c r="Q113" s="213"/>
    </row>
    <row r="114" spans="2:17" x14ac:dyDescent="0.2">
      <c r="B114" s="212"/>
      <c r="C114" s="268" t="s">
        <v>330</v>
      </c>
      <c r="D114" s="41"/>
      <c r="E114" s="32"/>
      <c r="F114" s="32"/>
      <c r="G114" s="32"/>
      <c r="H114" s="32"/>
      <c r="I114" s="32"/>
      <c r="J114" s="153"/>
      <c r="K114" s="153"/>
      <c r="L114" s="153"/>
      <c r="M114" s="153"/>
      <c r="N114" s="153"/>
      <c r="O114" s="153"/>
      <c r="P114" s="153"/>
      <c r="Q114" s="213"/>
    </row>
    <row r="115" spans="2:17" x14ac:dyDescent="0.2">
      <c r="B115" s="212"/>
      <c r="C115" s="269" t="s">
        <v>326</v>
      </c>
      <c r="D115" s="41"/>
      <c r="E115" s="32"/>
      <c r="F115" s="32"/>
      <c r="G115" s="32"/>
      <c r="H115" s="32"/>
      <c r="I115" s="32"/>
      <c r="J115" s="153"/>
      <c r="K115" s="153"/>
      <c r="L115" s="153"/>
      <c r="M115" s="153"/>
      <c r="N115" s="153"/>
      <c r="O115" s="153"/>
      <c r="P115" s="153"/>
      <c r="Q115" s="213"/>
    </row>
    <row r="116" spans="2:17" x14ac:dyDescent="0.2">
      <c r="B116" s="212"/>
      <c r="C116" s="32" t="s">
        <v>135</v>
      </c>
      <c r="D116" s="41"/>
      <c r="E116" s="32"/>
      <c r="F116" s="32"/>
      <c r="G116" s="32"/>
      <c r="H116" s="32"/>
      <c r="I116" s="32"/>
      <c r="J116" s="153"/>
      <c r="K116" s="153"/>
      <c r="L116" s="153"/>
      <c r="M116" s="153"/>
      <c r="N116" s="153"/>
      <c r="O116" s="153"/>
      <c r="P116" s="153"/>
      <c r="Q116" s="213"/>
    </row>
    <row r="117" spans="2:17" x14ac:dyDescent="0.2">
      <c r="B117" s="212"/>
      <c r="C117" s="32" t="s">
        <v>136</v>
      </c>
      <c r="D117" s="41"/>
      <c r="E117" s="32"/>
      <c r="F117" s="32"/>
      <c r="G117" s="32"/>
      <c r="H117" s="32"/>
      <c r="I117" s="32"/>
      <c r="J117" s="153"/>
      <c r="K117" s="153"/>
      <c r="L117" s="153"/>
      <c r="M117" s="153"/>
      <c r="N117" s="153"/>
      <c r="O117" s="153"/>
      <c r="P117" s="153"/>
      <c r="Q117" s="213"/>
    </row>
    <row r="118" spans="2:17" x14ac:dyDescent="0.2">
      <c r="B118" s="212"/>
      <c r="C118" s="32" t="s">
        <v>137</v>
      </c>
      <c r="D118" s="41"/>
      <c r="E118" s="32"/>
      <c r="F118" s="32"/>
      <c r="G118" s="32"/>
      <c r="H118" s="32"/>
      <c r="I118" s="32"/>
      <c r="J118" s="153"/>
      <c r="K118" s="153"/>
      <c r="L118" s="153"/>
      <c r="M118" s="153"/>
      <c r="N118" s="153"/>
      <c r="O118" s="153"/>
      <c r="P118" s="153"/>
      <c r="Q118" s="213"/>
    </row>
    <row r="119" spans="2:17" x14ac:dyDescent="0.2">
      <c r="B119" s="212"/>
      <c r="C119" s="270" t="s">
        <v>327</v>
      </c>
      <c r="D119" s="41"/>
      <c r="E119" s="32"/>
      <c r="F119" s="32"/>
      <c r="G119" s="32"/>
      <c r="H119" s="32"/>
      <c r="I119" s="32"/>
      <c r="J119" s="153"/>
      <c r="K119" s="153"/>
      <c r="L119" s="153"/>
      <c r="M119" s="153"/>
      <c r="N119" s="153"/>
      <c r="O119" s="153"/>
      <c r="P119" s="153"/>
      <c r="Q119" s="213"/>
    </row>
    <row r="120" spans="2:17" x14ac:dyDescent="0.2">
      <c r="B120" s="212"/>
      <c r="C120" s="269" t="s">
        <v>328</v>
      </c>
      <c r="D120" s="41"/>
      <c r="E120" s="32"/>
      <c r="F120" s="32"/>
      <c r="G120" s="32"/>
      <c r="H120" s="32"/>
      <c r="I120" s="32"/>
      <c r="J120" s="153"/>
      <c r="K120" s="153"/>
      <c r="L120" s="153"/>
      <c r="M120" s="153"/>
      <c r="N120" s="153"/>
      <c r="O120" s="153"/>
      <c r="P120" s="153"/>
      <c r="Q120" s="213"/>
    </row>
    <row r="121" spans="2:17" x14ac:dyDescent="0.2">
      <c r="B121" s="212"/>
      <c r="C121" s="270" t="s">
        <v>329</v>
      </c>
      <c r="D121" s="41"/>
      <c r="E121" s="32"/>
      <c r="F121" s="32"/>
      <c r="G121" s="32"/>
      <c r="H121" s="32"/>
      <c r="I121" s="32"/>
      <c r="J121" s="153"/>
      <c r="K121" s="153"/>
      <c r="L121" s="153"/>
      <c r="M121" s="153"/>
      <c r="N121" s="153"/>
      <c r="O121" s="153"/>
      <c r="P121" s="153"/>
      <c r="Q121" s="213"/>
    </row>
    <row r="122" spans="2:17" x14ac:dyDescent="0.2">
      <c r="B122" s="212"/>
      <c r="C122" s="214"/>
      <c r="D122" s="41"/>
      <c r="E122" s="32"/>
      <c r="F122" s="32"/>
      <c r="G122" s="32"/>
      <c r="H122" s="32"/>
      <c r="I122" s="32"/>
      <c r="J122" s="153"/>
      <c r="K122" s="153"/>
      <c r="L122" s="153"/>
      <c r="M122" s="153"/>
      <c r="N122" s="153"/>
      <c r="O122" s="153"/>
      <c r="P122" s="153"/>
      <c r="Q122" s="213"/>
    </row>
    <row r="123" spans="2:17" x14ac:dyDescent="0.2">
      <c r="B123" s="212"/>
      <c r="C123" s="31" t="s">
        <v>138</v>
      </c>
      <c r="D123" s="41"/>
      <c r="E123" s="32"/>
      <c r="F123" s="32"/>
      <c r="G123" s="32"/>
      <c r="H123" s="32"/>
      <c r="I123" s="32"/>
      <c r="J123" s="153"/>
      <c r="K123" s="153"/>
      <c r="L123" s="153"/>
      <c r="M123" s="153"/>
      <c r="N123" s="153"/>
      <c r="O123" s="153"/>
      <c r="P123" s="153"/>
      <c r="Q123" s="213"/>
    </row>
    <row r="124" spans="2:17" x14ac:dyDescent="0.2">
      <c r="B124" s="212"/>
      <c r="C124" s="32" t="s">
        <v>139</v>
      </c>
      <c r="D124" s="41"/>
      <c r="E124" s="32"/>
      <c r="F124" s="32"/>
      <c r="G124" s="32"/>
      <c r="H124" s="32"/>
      <c r="I124" s="32"/>
      <c r="J124" s="153"/>
      <c r="K124" s="153"/>
      <c r="L124" s="153"/>
      <c r="M124" s="153"/>
      <c r="N124" s="153"/>
      <c r="O124" s="153"/>
      <c r="P124" s="153"/>
      <c r="Q124" s="213"/>
    </row>
    <row r="125" spans="2:17" x14ac:dyDescent="0.2">
      <c r="B125" s="212"/>
      <c r="C125" s="32" t="s">
        <v>140</v>
      </c>
      <c r="D125" s="41"/>
      <c r="E125" s="32"/>
      <c r="F125" s="32"/>
      <c r="G125" s="32"/>
      <c r="H125" s="32"/>
      <c r="I125" s="32"/>
      <c r="J125" s="153"/>
      <c r="K125" s="153"/>
      <c r="L125" s="153"/>
      <c r="M125" s="153"/>
      <c r="N125" s="153"/>
      <c r="O125" s="153"/>
      <c r="P125" s="153"/>
      <c r="Q125" s="213"/>
    </row>
    <row r="126" spans="2:17" x14ac:dyDescent="0.2">
      <c r="B126" s="212"/>
      <c r="C126" s="153"/>
      <c r="D126" s="153"/>
      <c r="E126" s="153"/>
      <c r="F126" s="153"/>
      <c r="G126" s="153"/>
      <c r="H126" s="153"/>
      <c r="I126" s="153"/>
      <c r="J126" s="153"/>
      <c r="K126" s="153"/>
      <c r="L126" s="153"/>
      <c r="M126" s="153"/>
      <c r="N126" s="153"/>
      <c r="O126" s="153"/>
      <c r="P126" s="153"/>
      <c r="Q126" s="213"/>
    </row>
    <row r="127" spans="2:17" ht="13.5" thickBot="1" x14ac:dyDescent="0.25">
      <c r="B127" s="228"/>
      <c r="C127" s="229"/>
      <c r="D127" s="229"/>
      <c r="E127" s="229"/>
      <c r="F127" s="229"/>
      <c r="G127" s="229"/>
      <c r="H127" s="229"/>
      <c r="I127" s="229"/>
      <c r="J127" s="229"/>
      <c r="K127" s="229"/>
      <c r="L127" s="229"/>
      <c r="M127" s="229"/>
      <c r="N127" s="229"/>
      <c r="O127" s="229"/>
      <c r="P127" s="229"/>
      <c r="Q127" s="230"/>
    </row>
  </sheetData>
  <sheetProtection password="9C9F" sheet="1" objects="1" scenarios="1" formatCells="0" formatColumns="0" formatRows="0"/>
  <mergeCells count="8">
    <mergeCell ref="O5:Q8"/>
    <mergeCell ref="C65:D65"/>
    <mergeCell ref="C59:E59"/>
    <mergeCell ref="C61:H61"/>
    <mergeCell ref="C63:D63"/>
    <mergeCell ref="C64:D64"/>
    <mergeCell ref="C62:I62"/>
    <mergeCell ref="C60:G60"/>
  </mergeCells>
  <phoneticPr fontId="4" type="noConversion"/>
  <hyperlinks>
    <hyperlink ref="C71:D71" location="Quick_Budget!A1" tooltip="Start building your Quick Budget" display="Quick Budget"/>
    <hyperlink ref="C83:D83" location="Tracking!A1" tooltip="Start Tracking your Income &amp; Expense" display="Tracking"/>
    <hyperlink ref="C89:D89" location="Comparison!A1" tooltip="View Budget vs Actual Comparison" display="Comparison"/>
    <hyperlink ref="I109:J109" r:id="rId1" tooltip="Complete Planner Web page" display="Complete Planner"/>
    <hyperlink ref="L109:M109" r:id="rId2" tooltip="Business Suite Web Page" display="Business Suite"/>
    <hyperlink ref="D108:E108" r:id="rId3" tooltip="Budget Planner Web Page" display="Budget Planner"/>
    <hyperlink ref="D110:E110" r:id="rId4" tooltip="Retirement Planner Web Page" display="Retirement Planner"/>
    <hyperlink ref="I108:J108" r:id="rId5" tooltip="Net Worth Calculator Web Page" display="Net Worth Calculator"/>
    <hyperlink ref="I110:J110" r:id="rId6" tooltip="Profit &amp; Loss Web Page" display="Profit &amp; Loss Planner"/>
    <hyperlink ref="D109:E109" r:id="rId7" tooltip="Investment Calculator Web Page" display="Investment Calculator"/>
    <hyperlink ref="G108:H108" r:id="rId8" tooltip="Mortgage Planner web page" display="Mortgage Calculator"/>
    <hyperlink ref="G109:H109" r:id="rId9" tooltip="Tax Calculator Web Page" display="Tax Calculator"/>
    <hyperlink ref="G110:H110" r:id="rId10" tooltip="401k Calculator Web Page" display="401k Calculator"/>
    <hyperlink ref="L108:M108" r:id="rId11" tooltip="Invoice Template Web Page" display="Invoice Template"/>
    <hyperlink ref="C61:H61" r:id="rId12" display="Daily Linked (A Daily Spending sheet for each Month)"/>
    <hyperlink ref="C59:E59" r:id="rId13" display="Additional Categories"/>
    <hyperlink ref="C63:D63" r:id="rId14" display="Cents version"/>
    <hyperlink ref="C64:D64" r:id="rId15" display="Pounds version"/>
    <hyperlink ref="C65:D65" r:id="rId16" display="Euro version"/>
    <hyperlink ref="C89" location="Comparison!A1" tooltip="View Budget vs Actual Comparison" display="Comparison"/>
    <hyperlink ref="C83" location="Tracking!A1" tooltip="Start Tracking your Income &amp; Expense" display="Tracking"/>
    <hyperlink ref="C62:H62" r:id="rId17" display="Daily Linked (A Daily Spending sheet for each Month) "/>
    <hyperlink ref="C60:E60" r:id="rId18" display="Additional Categories"/>
    <hyperlink ref="L110:M110" r:id="rId19" tooltip="Business Planner Web Page" display="Business Planner"/>
    <hyperlink ref="C62:I62" r:id="rId20" display="Additional Categories &amp; Daily Linked (sheet for each Month)"/>
    <hyperlink ref="C77:D77" location="Budget_By_Month!A1" tooltip="Start building your Budget by Month" display="Budget by Month"/>
    <hyperlink ref="D108" r:id="rId21" tooltip="Budget Planner Web Page"/>
    <hyperlink ref="C101:K101" r:id="rId22" tooltip="Download the Budget Planner with Daily Tracking" display="Budget Planner with 12 Daily sheets - (When prompted, save the planner to your computer)"/>
    <hyperlink ref="C93" location="Comparison!A1" tooltip="View Budget vs Actual Comparison" display="Comparison"/>
    <hyperlink ref="C93:E93" location="Spending_Analyzer!A1" tooltip="Analyse your Spending" display="Spending Analyzer"/>
    <hyperlink ref="C93:D93" location="Spending_Analyzer!A1" tooltip="Analyze your Spending" display="Spending Analyzer"/>
    <hyperlink ref="D109" r:id="rId23" tooltip="Investment Calculator Web Page"/>
    <hyperlink ref="D110" r:id="rId24" tooltip="Retirement Planner Web Page"/>
    <hyperlink ref="G110" r:id="rId25" tooltip="401k Calculator Web Page"/>
    <hyperlink ref="G109" r:id="rId26" tooltip="Tax Calculator Web Page"/>
    <hyperlink ref="G108" r:id="rId27" tooltip="Mortgage Planner web page"/>
    <hyperlink ref="I108" r:id="rId28" tooltip="Net Worth Calculator Web Page"/>
    <hyperlink ref="I109" r:id="rId29" tooltip="Complete Planner Web page"/>
    <hyperlink ref="I110" r:id="rId30" tooltip="Profit &amp; Loss Web Page"/>
    <hyperlink ref="L110" r:id="rId31" tooltip="Business Planner Web Page"/>
    <hyperlink ref="L109" r:id="rId32" tooltip="Business Suite Web Page"/>
    <hyperlink ref="L108" r:id="rId33" tooltip="Invoice Template Web Page"/>
    <hyperlink ref="K32:N32" r:id="rId34" display="Download Budget Planner.xlsx"/>
    <hyperlink ref="K32:O32" r:id="rId35" display="Download Budget Planner_cleancopy.xlsx"/>
    <hyperlink ref="C101" r:id="rId36" tooltip="Download the Budget Planner with Daily Tracking"/>
    <hyperlink ref="D112" r:id="rId37" tooltip="Retirement Planner Web Page" display="Retirement Planner"/>
    <hyperlink ref="D112:G112" r:id="rId38" tooltip="Simple Accounting Software Web Page" display="Simple Accounting Software"/>
  </hyperlinks>
  <pageMargins left="0.75" right="0.75" top="1" bottom="1" header="0.5" footer="0.5"/>
  <pageSetup orientation="portrait" verticalDpi="0" r:id="rId39"/>
  <headerFooter alignWithMargins="0"/>
  <drawing r:id="rId40"/>
  <legacyDrawing r:id="rId4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12"/>
    <pageSetUpPr fitToPage="1"/>
  </sheetPr>
  <dimension ref="A1:AB271"/>
  <sheetViews>
    <sheetView showGridLines="0" showRowColHeaders="0" zoomScale="92" zoomScaleNormal="100" workbookViewId="0">
      <pane ySplit="6" topLeftCell="A7" activePane="bottomLeft" state="frozen"/>
      <selection pane="bottomLeft" activeCell="C8" sqref="C8"/>
    </sheetView>
  </sheetViews>
  <sheetFormatPr defaultRowHeight="12.75" x14ac:dyDescent="0.2"/>
  <cols>
    <col min="1" max="1" width="1.7109375" style="3" customWidth="1"/>
    <col min="2" max="2" width="2" style="3" customWidth="1"/>
    <col min="3" max="3" width="21.7109375" style="3" customWidth="1"/>
    <col min="4" max="4" width="1.85546875" style="3" customWidth="1"/>
    <col min="5" max="5" width="13.7109375" style="3" customWidth="1"/>
    <col min="6" max="6" width="9.28515625" style="3" customWidth="1"/>
    <col min="7" max="8" width="11.7109375" style="3" customWidth="1"/>
    <col min="9" max="10" width="4.42578125" style="3" customWidth="1"/>
    <col min="11" max="11" width="8.140625" style="3" customWidth="1"/>
    <col min="12" max="12" width="2.42578125" style="3" customWidth="1"/>
    <col min="13" max="13" width="16.140625" style="3" customWidth="1"/>
    <col min="14" max="14" width="10.5703125" style="3" customWidth="1"/>
    <col min="15" max="15" width="11.140625" style="3" customWidth="1"/>
    <col min="16" max="16384" width="9.140625" style="3"/>
  </cols>
  <sheetData>
    <row r="1" spans="1:28" ht="12.75" customHeight="1" x14ac:dyDescent="0.2">
      <c r="A1" s="26"/>
      <c r="B1" s="26"/>
      <c r="C1" s="26"/>
      <c r="D1" s="26"/>
      <c r="E1" s="26"/>
      <c r="F1" s="26"/>
      <c r="G1" s="26"/>
      <c r="H1" s="26"/>
      <c r="I1" s="26"/>
      <c r="J1" s="26"/>
      <c r="K1" s="26"/>
      <c r="L1" s="26"/>
      <c r="M1" s="26"/>
      <c r="N1" s="26"/>
      <c r="O1" s="26"/>
      <c r="P1" s="96"/>
      <c r="Q1" s="96"/>
      <c r="R1" s="96"/>
      <c r="S1" s="29" t="s">
        <v>80</v>
      </c>
      <c r="T1" s="96"/>
      <c r="U1" s="96"/>
      <c r="V1" s="96"/>
      <c r="W1" s="95"/>
      <c r="X1" s="95"/>
      <c r="Y1" s="95"/>
      <c r="Z1" s="95"/>
      <c r="AA1" s="95"/>
      <c r="AB1" s="95"/>
    </row>
    <row r="2" spans="1:28" x14ac:dyDescent="0.2">
      <c r="A2" s="26"/>
      <c r="B2" s="26"/>
      <c r="C2" s="26"/>
      <c r="D2" s="26"/>
      <c r="E2" s="26"/>
      <c r="F2" s="26"/>
      <c r="G2" s="26"/>
      <c r="H2" s="26"/>
      <c r="I2" s="26"/>
      <c r="J2" s="26"/>
      <c r="K2" s="26"/>
      <c r="L2" s="26"/>
      <c r="M2" s="26"/>
      <c r="N2" s="26"/>
      <c r="O2" s="26"/>
      <c r="P2" s="96"/>
      <c r="Q2" s="96"/>
      <c r="R2" s="96"/>
      <c r="S2" s="29" t="s">
        <v>249</v>
      </c>
      <c r="T2" s="96"/>
      <c r="U2" s="96"/>
      <c r="V2" s="96"/>
      <c r="W2" s="95"/>
      <c r="X2" s="95"/>
      <c r="Y2" s="95"/>
      <c r="Z2" s="95"/>
      <c r="AA2" s="95"/>
      <c r="AB2" s="95"/>
    </row>
    <row r="3" spans="1:28" x14ac:dyDescent="0.2">
      <c r="A3" s="26"/>
      <c r="B3" s="26"/>
      <c r="C3" s="26"/>
      <c r="D3" s="26"/>
      <c r="E3" s="26"/>
      <c r="F3" s="26"/>
      <c r="G3" s="26"/>
      <c r="H3" s="26"/>
      <c r="I3" s="26"/>
      <c r="J3" s="26"/>
      <c r="K3" s="26"/>
      <c r="L3" s="26"/>
      <c r="M3" s="26"/>
      <c r="N3" s="26"/>
      <c r="O3" s="26"/>
      <c r="P3" s="96"/>
      <c r="Q3" s="96"/>
      <c r="R3" s="96"/>
      <c r="S3" s="172">
        <v>2</v>
      </c>
      <c r="T3" s="96"/>
      <c r="U3" s="96"/>
      <c r="V3" s="96"/>
      <c r="W3" s="95"/>
      <c r="X3" s="95"/>
      <c r="Y3" s="95"/>
      <c r="Z3" s="95"/>
      <c r="AA3" s="95"/>
      <c r="AB3" s="95"/>
    </row>
    <row r="4" spans="1:28" ht="12.75" customHeight="1" x14ac:dyDescent="0.25">
      <c r="A4" s="26"/>
      <c r="B4" s="53"/>
      <c r="C4" s="160"/>
      <c r="D4" s="161"/>
      <c r="E4" s="161"/>
      <c r="F4" s="52"/>
      <c r="G4" s="52"/>
      <c r="H4" s="52"/>
      <c r="I4" s="26"/>
      <c r="J4" s="26"/>
      <c r="K4" s="26"/>
      <c r="L4" s="26"/>
      <c r="M4" s="54"/>
      <c r="N4" s="54"/>
      <c r="O4" s="26"/>
      <c r="P4" s="96"/>
      <c r="Q4" s="96"/>
      <c r="R4" s="96"/>
      <c r="S4" s="96"/>
      <c r="T4" s="96"/>
      <c r="U4" s="96"/>
      <c r="V4" s="96"/>
      <c r="W4" s="95"/>
      <c r="X4" s="95"/>
      <c r="Y4" s="95"/>
      <c r="Z4" s="95"/>
      <c r="AA4" s="95"/>
      <c r="AB4" s="95"/>
    </row>
    <row r="5" spans="1:28" ht="18" customHeight="1" x14ac:dyDescent="0.2">
      <c r="A5" s="26"/>
      <c r="B5" s="159" t="s">
        <v>299</v>
      </c>
      <c r="C5" s="162"/>
      <c r="D5" s="162"/>
      <c r="E5" s="162"/>
      <c r="F5" s="56"/>
      <c r="G5" s="56"/>
      <c r="H5" s="26"/>
      <c r="I5" s="26"/>
      <c r="J5" s="26"/>
      <c r="K5" s="26"/>
      <c r="L5" s="55"/>
      <c r="M5" s="26"/>
      <c r="N5" s="80"/>
      <c r="O5" s="26"/>
      <c r="P5" s="96"/>
      <c r="Q5" s="96"/>
      <c r="R5" s="96"/>
      <c r="S5" s="96"/>
      <c r="T5" s="96"/>
      <c r="U5" s="96"/>
      <c r="V5" s="96"/>
      <c r="W5" s="95"/>
      <c r="X5" s="95"/>
      <c r="Y5" s="95"/>
      <c r="Z5" s="95"/>
      <c r="AA5" s="95"/>
      <c r="AB5" s="95"/>
    </row>
    <row r="6" spans="1:28" ht="21.95" customHeight="1" x14ac:dyDescent="0.3">
      <c r="A6" s="59"/>
      <c r="B6" s="297" t="s">
        <v>151</v>
      </c>
      <c r="C6" s="298"/>
      <c r="D6" s="81"/>
      <c r="E6" s="82" t="s">
        <v>78</v>
      </c>
      <c r="F6" s="82" t="s">
        <v>79</v>
      </c>
      <c r="G6" s="82" t="s">
        <v>47</v>
      </c>
      <c r="H6" s="82" t="s">
        <v>50</v>
      </c>
      <c r="I6" s="60"/>
      <c r="J6" s="60"/>
      <c r="K6" s="60"/>
      <c r="L6" s="60"/>
      <c r="M6" s="60"/>
      <c r="N6" s="60"/>
      <c r="O6" s="60"/>
      <c r="P6" s="127"/>
      <c r="Q6" s="127"/>
      <c r="R6" s="96"/>
      <c r="S6" s="96"/>
      <c r="T6" s="96"/>
      <c r="U6" s="96"/>
      <c r="V6" s="96"/>
      <c r="W6" s="95"/>
      <c r="X6" s="95"/>
      <c r="Y6" s="95"/>
      <c r="Z6" s="95"/>
      <c r="AA6" s="95"/>
      <c r="AB6" s="95"/>
    </row>
    <row r="7" spans="1:28" ht="20.25" customHeight="1" x14ac:dyDescent="0.25">
      <c r="A7" s="111"/>
      <c r="B7" s="295" t="s">
        <v>93</v>
      </c>
      <c r="C7" s="296"/>
      <c r="D7" s="5"/>
      <c r="E7" s="5"/>
      <c r="F7" s="6"/>
      <c r="G7" s="204">
        <f>SUM(G8:G27)</f>
        <v>0</v>
      </c>
      <c r="H7" s="205">
        <f>SUM(H8:H27)</f>
        <v>0</v>
      </c>
      <c r="I7" s="26"/>
      <c r="J7" s="26"/>
      <c r="K7" s="26"/>
      <c r="L7" s="26"/>
      <c r="M7" s="26"/>
      <c r="N7" s="26"/>
      <c r="O7" s="26"/>
      <c r="P7" s="96"/>
      <c r="Q7" s="96"/>
      <c r="R7" s="96"/>
      <c r="S7" s="96"/>
      <c r="T7" s="96"/>
      <c r="U7" s="96"/>
      <c r="V7" s="96"/>
      <c r="W7" s="95"/>
      <c r="X7" s="95"/>
      <c r="Y7" s="95"/>
      <c r="Z7" s="95"/>
      <c r="AA7" s="95"/>
      <c r="AB7" s="95"/>
    </row>
    <row r="8" spans="1:28" x14ac:dyDescent="0.2">
      <c r="A8" s="111"/>
      <c r="B8" s="7"/>
      <c r="C8" s="22" t="s">
        <v>194</v>
      </c>
      <c r="D8" s="8"/>
      <c r="E8" s="22" t="s">
        <v>47</v>
      </c>
      <c r="F8" s="30" t="s">
        <v>295</v>
      </c>
      <c r="G8" s="9">
        <f t="shared" ref="G8:G27" si="0">IF(ISERROR(VLOOKUP(E8,QBCALC,2,FALSE)*F8),0,VLOOKUP(E8,QBCALC,2,FALSE)*F8)</f>
        <v>0</v>
      </c>
      <c r="H8" s="10">
        <f t="shared" ref="H8:H27" si="1">IF(ISERROR(VLOOKUP(E8,QBCALC,3,FALSE)*F8),0,VLOOKUP(E8,QBCALC,3,FALSE)*F8)</f>
        <v>0</v>
      </c>
      <c r="I8" s="26"/>
      <c r="J8" s="26"/>
      <c r="K8" s="26"/>
      <c r="L8" s="26"/>
      <c r="M8" s="26"/>
      <c r="N8" s="26"/>
      <c r="O8" s="26"/>
      <c r="P8" s="96"/>
      <c r="Q8" s="96"/>
      <c r="R8" s="96"/>
      <c r="S8" s="96"/>
      <c r="T8" s="96"/>
      <c r="U8" s="96"/>
      <c r="V8" s="96"/>
      <c r="W8" s="95"/>
      <c r="X8" s="95"/>
      <c r="Y8" s="95"/>
      <c r="Z8" s="95"/>
      <c r="AA8" s="95"/>
      <c r="AB8" s="95"/>
    </row>
    <row r="9" spans="1:28" x14ac:dyDescent="0.2">
      <c r="A9" s="111"/>
      <c r="B9" s="7"/>
      <c r="C9" s="22" t="s">
        <v>193</v>
      </c>
      <c r="D9" s="8"/>
      <c r="E9" s="22" t="s">
        <v>46</v>
      </c>
      <c r="F9" s="30"/>
      <c r="G9" s="9">
        <f t="shared" si="0"/>
        <v>0</v>
      </c>
      <c r="H9" s="10">
        <f t="shared" si="1"/>
        <v>0</v>
      </c>
      <c r="I9" s="26"/>
      <c r="J9" s="26"/>
      <c r="K9" s="26"/>
      <c r="L9" s="26"/>
      <c r="M9" s="26"/>
      <c r="N9" s="26"/>
      <c r="O9" s="26"/>
      <c r="P9" s="96"/>
      <c r="Q9" s="96"/>
      <c r="R9" s="96"/>
      <c r="S9" s="96"/>
      <c r="T9" s="96"/>
      <c r="U9" s="96"/>
      <c r="V9" s="96"/>
      <c r="W9" s="95"/>
      <c r="X9" s="95"/>
      <c r="Y9" s="95"/>
      <c r="Z9" s="95"/>
      <c r="AA9" s="95"/>
      <c r="AB9" s="95"/>
    </row>
    <row r="10" spans="1:28" x14ac:dyDescent="0.2">
      <c r="A10" s="111"/>
      <c r="B10" s="7"/>
      <c r="C10" s="22" t="s">
        <v>0</v>
      </c>
      <c r="D10" s="8"/>
      <c r="E10" s="22" t="s">
        <v>47</v>
      </c>
      <c r="F10" s="30"/>
      <c r="G10" s="9">
        <f t="shared" si="0"/>
        <v>0</v>
      </c>
      <c r="H10" s="10">
        <f t="shared" si="1"/>
        <v>0</v>
      </c>
      <c r="I10" s="26"/>
      <c r="J10" s="26"/>
      <c r="K10" s="26"/>
      <c r="L10" s="26"/>
      <c r="M10" s="26"/>
      <c r="N10" s="26"/>
      <c r="O10" s="26"/>
      <c r="P10" s="96"/>
      <c r="Q10" s="96"/>
      <c r="R10" s="96"/>
      <c r="S10" s="96"/>
      <c r="T10" s="96"/>
      <c r="U10" s="96"/>
      <c r="V10" s="96"/>
      <c r="W10" s="95"/>
      <c r="X10" s="95"/>
      <c r="Y10" s="95"/>
      <c r="Z10" s="95"/>
      <c r="AA10" s="95"/>
      <c r="AB10" s="95"/>
    </row>
    <row r="11" spans="1:28" x14ac:dyDescent="0.2">
      <c r="A11" s="111"/>
      <c r="B11" s="7"/>
      <c r="C11" s="22" t="s">
        <v>0</v>
      </c>
      <c r="D11" s="8"/>
      <c r="E11" s="22" t="s">
        <v>47</v>
      </c>
      <c r="F11" s="30"/>
      <c r="G11" s="9">
        <f t="shared" si="0"/>
        <v>0</v>
      </c>
      <c r="H11" s="10">
        <f t="shared" si="1"/>
        <v>0</v>
      </c>
      <c r="I11" s="26"/>
      <c r="J11" s="26"/>
      <c r="K11" s="26"/>
      <c r="L11" s="26"/>
      <c r="M11" s="26"/>
      <c r="N11" s="26"/>
      <c r="O11" s="26"/>
      <c r="P11" s="96"/>
      <c r="Q11" s="96"/>
      <c r="R11" s="96"/>
      <c r="S11" s="96"/>
      <c r="T11" s="96"/>
      <c r="U11" s="96"/>
      <c r="V11" s="96"/>
      <c r="W11" s="95"/>
      <c r="X11" s="95"/>
      <c r="Y11" s="95"/>
      <c r="Z11" s="95"/>
      <c r="AA11" s="95"/>
      <c r="AB11" s="95"/>
    </row>
    <row r="12" spans="1:28" x14ac:dyDescent="0.2">
      <c r="A12" s="111"/>
      <c r="B12" s="193" t="s">
        <v>289</v>
      </c>
      <c r="C12" s="22" t="s">
        <v>0</v>
      </c>
      <c r="D12" s="8"/>
      <c r="E12" s="22" t="s">
        <v>47</v>
      </c>
      <c r="F12" s="30"/>
      <c r="G12" s="9">
        <f t="shared" si="0"/>
        <v>0</v>
      </c>
      <c r="H12" s="10">
        <f t="shared" si="1"/>
        <v>0</v>
      </c>
      <c r="I12" s="26"/>
      <c r="J12" s="26"/>
      <c r="K12" s="26"/>
      <c r="L12" s="26"/>
      <c r="M12" s="26"/>
      <c r="N12" s="26"/>
      <c r="O12" s="26"/>
      <c r="P12" s="96"/>
      <c r="Q12" s="96"/>
      <c r="R12" s="96"/>
      <c r="S12" s="96"/>
      <c r="T12" s="96"/>
      <c r="U12" s="96"/>
      <c r="V12" s="96"/>
      <c r="W12" s="95"/>
      <c r="X12" s="95"/>
      <c r="Y12" s="95"/>
      <c r="Z12" s="95"/>
      <c r="AA12" s="95"/>
      <c r="AB12" s="95"/>
    </row>
    <row r="13" spans="1:28" hidden="1" x14ac:dyDescent="0.2">
      <c r="A13" s="111"/>
      <c r="B13" s="7"/>
      <c r="C13" s="22" t="s">
        <v>0</v>
      </c>
      <c r="D13" s="8"/>
      <c r="E13" s="22" t="s">
        <v>47</v>
      </c>
      <c r="F13" s="30"/>
      <c r="G13" s="9">
        <f t="shared" si="0"/>
        <v>0</v>
      </c>
      <c r="H13" s="10">
        <f t="shared" si="1"/>
        <v>0</v>
      </c>
      <c r="I13" s="26"/>
      <c r="J13" s="26"/>
      <c r="K13" s="26"/>
      <c r="L13" s="26"/>
      <c r="M13" s="26"/>
      <c r="N13" s="26"/>
      <c r="O13" s="26"/>
      <c r="P13" s="96"/>
      <c r="Q13" s="96"/>
      <c r="R13" s="96"/>
      <c r="S13" s="96"/>
      <c r="T13" s="96"/>
      <c r="U13" s="96"/>
      <c r="V13" s="96"/>
      <c r="W13" s="95"/>
      <c r="X13" s="95"/>
      <c r="Y13" s="95"/>
      <c r="Z13" s="95"/>
      <c r="AA13" s="95"/>
      <c r="AB13" s="95"/>
    </row>
    <row r="14" spans="1:28" hidden="1" x14ac:dyDescent="0.2">
      <c r="A14" s="111"/>
      <c r="B14" s="7"/>
      <c r="C14" s="22" t="s">
        <v>0</v>
      </c>
      <c r="D14" s="8"/>
      <c r="E14" s="22" t="s">
        <v>47</v>
      </c>
      <c r="F14" s="30"/>
      <c r="G14" s="9">
        <f t="shared" si="0"/>
        <v>0</v>
      </c>
      <c r="H14" s="10">
        <f t="shared" si="1"/>
        <v>0</v>
      </c>
      <c r="I14" s="26"/>
      <c r="J14" s="26"/>
      <c r="K14" s="26"/>
      <c r="L14" s="26"/>
      <c r="M14" s="26"/>
      <c r="N14" s="26"/>
      <c r="O14" s="26"/>
      <c r="P14" s="96"/>
      <c r="Q14" s="96"/>
      <c r="R14" s="96"/>
      <c r="S14" s="96"/>
      <c r="T14" s="96"/>
      <c r="U14" s="96"/>
      <c r="V14" s="96"/>
      <c r="W14" s="95"/>
      <c r="X14" s="95"/>
      <c r="Y14" s="95"/>
      <c r="Z14" s="95"/>
      <c r="AA14" s="95"/>
      <c r="AB14" s="95"/>
    </row>
    <row r="15" spans="1:28" hidden="1" x14ac:dyDescent="0.2">
      <c r="A15" s="111"/>
      <c r="B15" s="7"/>
      <c r="C15" s="22" t="s">
        <v>0</v>
      </c>
      <c r="D15" s="8"/>
      <c r="E15" s="22" t="s">
        <v>47</v>
      </c>
      <c r="F15" s="30"/>
      <c r="G15" s="9">
        <f t="shared" si="0"/>
        <v>0</v>
      </c>
      <c r="H15" s="10">
        <f t="shared" si="1"/>
        <v>0</v>
      </c>
      <c r="I15" s="26"/>
      <c r="J15" s="26"/>
      <c r="K15" s="26"/>
      <c r="L15" s="26"/>
      <c r="M15" s="26"/>
      <c r="N15" s="26"/>
      <c r="O15" s="26"/>
      <c r="P15" s="96"/>
      <c r="Q15" s="96"/>
      <c r="R15" s="96"/>
      <c r="S15" s="96"/>
      <c r="T15" s="96"/>
      <c r="U15" s="96"/>
      <c r="V15" s="96"/>
      <c r="W15" s="95"/>
      <c r="X15" s="95"/>
      <c r="Y15" s="95"/>
      <c r="Z15" s="95"/>
      <c r="AA15" s="95"/>
      <c r="AB15" s="95"/>
    </row>
    <row r="16" spans="1:28" hidden="1" x14ac:dyDescent="0.2">
      <c r="A16" s="111"/>
      <c r="B16" s="7"/>
      <c r="C16" s="22" t="s">
        <v>0</v>
      </c>
      <c r="D16" s="8"/>
      <c r="E16" s="22" t="s">
        <v>47</v>
      </c>
      <c r="F16" s="30"/>
      <c r="G16" s="9">
        <f t="shared" si="0"/>
        <v>0</v>
      </c>
      <c r="H16" s="10">
        <f t="shared" si="1"/>
        <v>0</v>
      </c>
      <c r="I16" s="26"/>
      <c r="J16" s="26"/>
      <c r="K16" s="26"/>
      <c r="L16" s="26"/>
      <c r="M16" s="26"/>
      <c r="N16" s="26"/>
      <c r="O16" s="26"/>
      <c r="P16" s="96"/>
      <c r="Q16" s="96"/>
      <c r="R16" s="96"/>
      <c r="S16" s="96"/>
      <c r="T16" s="96"/>
      <c r="U16" s="96"/>
      <c r="V16" s="96"/>
      <c r="W16" s="95"/>
      <c r="X16" s="95"/>
      <c r="Y16" s="95"/>
      <c r="Z16" s="95"/>
      <c r="AA16" s="95"/>
      <c r="AB16" s="95"/>
    </row>
    <row r="17" spans="1:28" hidden="1" x14ac:dyDescent="0.2">
      <c r="A17" s="111"/>
      <c r="B17" s="7"/>
      <c r="C17" s="22" t="s">
        <v>0</v>
      </c>
      <c r="D17" s="8"/>
      <c r="E17" s="22" t="s">
        <v>47</v>
      </c>
      <c r="F17" s="30"/>
      <c r="G17" s="9">
        <f t="shared" si="0"/>
        <v>0</v>
      </c>
      <c r="H17" s="10">
        <f t="shared" si="1"/>
        <v>0</v>
      </c>
      <c r="I17" s="26"/>
      <c r="J17" s="26"/>
      <c r="K17" s="26"/>
      <c r="L17" s="26"/>
      <c r="M17" s="26"/>
      <c r="N17" s="26"/>
      <c r="O17" s="26"/>
      <c r="P17" s="96"/>
      <c r="Q17" s="96"/>
      <c r="R17" s="96"/>
      <c r="S17" s="96"/>
      <c r="T17" s="96"/>
      <c r="U17" s="96"/>
      <c r="V17" s="96"/>
      <c r="W17" s="95"/>
      <c r="X17" s="95"/>
      <c r="Y17" s="95"/>
      <c r="Z17" s="95"/>
      <c r="AA17" s="95"/>
      <c r="AB17" s="95"/>
    </row>
    <row r="18" spans="1:28" hidden="1" x14ac:dyDescent="0.2">
      <c r="A18" s="111"/>
      <c r="B18" s="7"/>
      <c r="C18" s="22" t="s">
        <v>0</v>
      </c>
      <c r="D18" s="8"/>
      <c r="E18" s="22" t="s">
        <v>47</v>
      </c>
      <c r="F18" s="30"/>
      <c r="G18" s="9">
        <f t="shared" si="0"/>
        <v>0</v>
      </c>
      <c r="H18" s="10">
        <f t="shared" si="1"/>
        <v>0</v>
      </c>
      <c r="I18" s="26"/>
      <c r="J18" s="26"/>
      <c r="K18" s="26"/>
      <c r="L18" s="26"/>
      <c r="M18" s="26"/>
      <c r="N18" s="26"/>
      <c r="O18" s="26"/>
      <c r="P18" s="96"/>
      <c r="Q18" s="96"/>
      <c r="R18" s="96"/>
      <c r="S18" s="96"/>
      <c r="T18" s="96"/>
      <c r="U18" s="96"/>
      <c r="V18" s="96"/>
      <c r="W18" s="95"/>
      <c r="X18" s="95"/>
      <c r="Y18" s="95"/>
      <c r="Z18" s="95"/>
      <c r="AA18" s="95"/>
      <c r="AB18" s="95"/>
    </row>
    <row r="19" spans="1:28" hidden="1" x14ac:dyDescent="0.2">
      <c r="A19" s="111"/>
      <c r="B19" s="7"/>
      <c r="C19" s="22" t="s">
        <v>0</v>
      </c>
      <c r="D19" s="8"/>
      <c r="E19" s="22" t="s">
        <v>47</v>
      </c>
      <c r="F19" s="30"/>
      <c r="G19" s="9">
        <f t="shared" si="0"/>
        <v>0</v>
      </c>
      <c r="H19" s="10">
        <f t="shared" si="1"/>
        <v>0</v>
      </c>
      <c r="I19" s="26"/>
      <c r="J19" s="26"/>
      <c r="K19" s="26"/>
      <c r="L19" s="26"/>
      <c r="M19" s="26"/>
      <c r="N19" s="26"/>
      <c r="O19" s="26"/>
      <c r="P19" s="96"/>
      <c r="Q19" s="96"/>
      <c r="R19" s="96"/>
      <c r="S19" s="96"/>
      <c r="T19" s="96"/>
      <c r="U19" s="96"/>
      <c r="V19" s="96"/>
      <c r="W19" s="95"/>
      <c r="X19" s="95"/>
      <c r="Y19" s="95"/>
      <c r="Z19" s="95"/>
      <c r="AA19" s="95"/>
      <c r="AB19" s="95"/>
    </row>
    <row r="20" spans="1:28" hidden="1" x14ac:dyDescent="0.2">
      <c r="A20" s="111"/>
      <c r="B20" s="7"/>
      <c r="C20" s="22" t="s">
        <v>0</v>
      </c>
      <c r="D20" s="8"/>
      <c r="E20" s="22" t="s">
        <v>47</v>
      </c>
      <c r="F20" s="30"/>
      <c r="G20" s="9">
        <f t="shared" si="0"/>
        <v>0</v>
      </c>
      <c r="H20" s="10">
        <f t="shared" si="1"/>
        <v>0</v>
      </c>
      <c r="I20" s="26"/>
      <c r="J20" s="26"/>
      <c r="K20" s="26"/>
      <c r="L20" s="26"/>
      <c r="M20" s="26"/>
      <c r="N20" s="26"/>
      <c r="O20" s="26"/>
      <c r="P20" s="96"/>
      <c r="Q20" s="96"/>
      <c r="R20" s="96"/>
      <c r="S20" s="96"/>
      <c r="T20" s="96"/>
      <c r="U20" s="96"/>
      <c r="V20" s="96"/>
      <c r="W20" s="95"/>
      <c r="X20" s="95"/>
      <c r="Y20" s="95"/>
      <c r="Z20" s="95"/>
      <c r="AA20" s="95"/>
      <c r="AB20" s="95"/>
    </row>
    <row r="21" spans="1:28" hidden="1" x14ac:dyDescent="0.2">
      <c r="A21" s="111"/>
      <c r="B21" s="7"/>
      <c r="C21" s="22" t="s">
        <v>0</v>
      </c>
      <c r="D21" s="8"/>
      <c r="E21" s="22" t="s">
        <v>47</v>
      </c>
      <c r="F21" s="30"/>
      <c r="G21" s="9">
        <f t="shared" si="0"/>
        <v>0</v>
      </c>
      <c r="H21" s="10">
        <f t="shared" si="1"/>
        <v>0</v>
      </c>
      <c r="I21" s="26"/>
      <c r="J21" s="26"/>
      <c r="K21" s="26"/>
      <c r="L21" s="26"/>
      <c r="M21" s="26"/>
      <c r="N21" s="26"/>
      <c r="O21" s="26"/>
      <c r="P21" s="96"/>
      <c r="Q21" s="96"/>
      <c r="R21" s="96"/>
      <c r="S21" s="96"/>
      <c r="T21" s="96"/>
      <c r="U21" s="96"/>
      <c r="V21" s="96"/>
      <c r="W21" s="95"/>
      <c r="X21" s="95"/>
      <c r="Y21" s="95"/>
      <c r="Z21" s="95"/>
      <c r="AA21" s="95"/>
      <c r="AB21" s="95"/>
    </row>
    <row r="22" spans="1:28" hidden="1" x14ac:dyDescent="0.2">
      <c r="A22" s="111"/>
      <c r="B22" s="7"/>
      <c r="C22" s="22" t="s">
        <v>0</v>
      </c>
      <c r="D22" s="8"/>
      <c r="E22" s="22" t="s">
        <v>47</v>
      </c>
      <c r="F22" s="30"/>
      <c r="G22" s="9">
        <f t="shared" si="0"/>
        <v>0</v>
      </c>
      <c r="H22" s="10">
        <f t="shared" si="1"/>
        <v>0</v>
      </c>
      <c r="I22" s="26"/>
      <c r="J22" s="26"/>
      <c r="K22" s="26"/>
      <c r="L22" s="26"/>
      <c r="M22" s="26"/>
      <c r="N22" s="26"/>
      <c r="O22" s="26"/>
      <c r="P22" s="96"/>
      <c r="Q22" s="96"/>
      <c r="R22" s="96"/>
      <c r="S22" s="96"/>
      <c r="T22" s="96"/>
      <c r="U22" s="96"/>
      <c r="V22" s="96"/>
      <c r="W22" s="95"/>
      <c r="X22" s="95"/>
      <c r="Y22" s="95"/>
      <c r="Z22" s="95"/>
      <c r="AA22" s="95"/>
      <c r="AB22" s="95"/>
    </row>
    <row r="23" spans="1:28" hidden="1" x14ac:dyDescent="0.2">
      <c r="A23" s="111"/>
      <c r="B23" s="7"/>
      <c r="C23" s="22" t="s">
        <v>0</v>
      </c>
      <c r="D23" s="8"/>
      <c r="E23" s="22" t="s">
        <v>47</v>
      </c>
      <c r="F23" s="30"/>
      <c r="G23" s="9">
        <f t="shared" si="0"/>
        <v>0</v>
      </c>
      <c r="H23" s="10">
        <f t="shared" si="1"/>
        <v>0</v>
      </c>
      <c r="I23" s="26"/>
      <c r="J23" s="26"/>
      <c r="K23" s="26"/>
      <c r="L23" s="26"/>
      <c r="M23" s="26"/>
      <c r="N23" s="26"/>
      <c r="O23" s="26"/>
      <c r="P23" s="96"/>
      <c r="Q23" s="96"/>
      <c r="R23" s="96"/>
      <c r="S23" s="96"/>
      <c r="T23" s="96"/>
      <c r="U23" s="96"/>
      <c r="V23" s="96"/>
      <c r="W23" s="95"/>
      <c r="X23" s="95"/>
      <c r="Y23" s="95"/>
      <c r="Z23" s="95"/>
      <c r="AA23" s="95"/>
      <c r="AB23" s="95"/>
    </row>
    <row r="24" spans="1:28" hidden="1" x14ac:dyDescent="0.2">
      <c r="A24" s="111"/>
      <c r="B24" s="7"/>
      <c r="C24" s="22" t="s">
        <v>0</v>
      </c>
      <c r="D24" s="8"/>
      <c r="E24" s="22" t="s">
        <v>47</v>
      </c>
      <c r="F24" s="30"/>
      <c r="G24" s="9">
        <f t="shared" si="0"/>
        <v>0</v>
      </c>
      <c r="H24" s="10">
        <f t="shared" si="1"/>
        <v>0</v>
      </c>
      <c r="I24" s="26"/>
      <c r="J24" s="26"/>
      <c r="K24" s="26"/>
      <c r="L24" s="26"/>
      <c r="M24" s="26"/>
      <c r="N24" s="26"/>
      <c r="O24" s="26"/>
      <c r="P24" s="96"/>
      <c r="Q24" s="96"/>
      <c r="R24" s="96"/>
      <c r="S24" s="96"/>
      <c r="T24" s="96"/>
      <c r="U24" s="96"/>
      <c r="V24" s="96"/>
      <c r="W24" s="95"/>
      <c r="X24" s="95"/>
      <c r="Y24" s="95"/>
      <c r="Z24" s="95"/>
      <c r="AA24" s="95"/>
      <c r="AB24" s="95"/>
    </row>
    <row r="25" spans="1:28" hidden="1" x14ac:dyDescent="0.2">
      <c r="A25" s="111"/>
      <c r="B25" s="7"/>
      <c r="C25" s="22" t="s">
        <v>0</v>
      </c>
      <c r="D25" s="8"/>
      <c r="E25" s="22" t="s">
        <v>47</v>
      </c>
      <c r="F25" s="30"/>
      <c r="G25" s="9">
        <f t="shared" si="0"/>
        <v>0</v>
      </c>
      <c r="H25" s="10">
        <f t="shared" si="1"/>
        <v>0</v>
      </c>
      <c r="I25" s="26"/>
      <c r="J25" s="26"/>
      <c r="K25" s="26"/>
      <c r="L25" s="26"/>
      <c r="M25" s="26"/>
      <c r="N25" s="26"/>
      <c r="O25" s="26"/>
      <c r="P25" s="96"/>
      <c r="Q25" s="96"/>
      <c r="R25" s="96"/>
      <c r="S25" s="96"/>
      <c r="T25" s="96"/>
      <c r="U25" s="96"/>
      <c r="V25" s="96"/>
      <c r="W25" s="95"/>
      <c r="X25" s="95"/>
      <c r="Y25" s="95"/>
      <c r="Z25" s="95"/>
      <c r="AA25" s="95"/>
      <c r="AB25" s="95"/>
    </row>
    <row r="26" spans="1:28" hidden="1" x14ac:dyDescent="0.2">
      <c r="A26" s="111"/>
      <c r="B26" s="7"/>
      <c r="C26" s="22" t="s">
        <v>0</v>
      </c>
      <c r="D26" s="8"/>
      <c r="E26" s="22" t="s">
        <v>47</v>
      </c>
      <c r="F26" s="30"/>
      <c r="G26" s="9">
        <f t="shared" si="0"/>
        <v>0</v>
      </c>
      <c r="H26" s="10">
        <f t="shared" si="1"/>
        <v>0</v>
      </c>
      <c r="I26" s="26"/>
      <c r="J26" s="26"/>
      <c r="K26" s="26"/>
      <c r="L26" s="26"/>
      <c r="M26" s="26"/>
      <c r="N26" s="26"/>
      <c r="O26" s="26"/>
      <c r="P26" s="96"/>
      <c r="Q26" s="96"/>
      <c r="R26" s="96"/>
      <c r="S26" s="96"/>
      <c r="T26" s="96"/>
      <c r="U26" s="96"/>
      <c r="V26" s="96"/>
      <c r="W26" s="95"/>
      <c r="X26" s="95"/>
      <c r="Y26" s="95"/>
      <c r="Z26" s="95"/>
      <c r="AA26" s="95"/>
      <c r="AB26" s="95"/>
    </row>
    <row r="27" spans="1:28" hidden="1" x14ac:dyDescent="0.2">
      <c r="A27" s="111"/>
      <c r="B27" s="7"/>
      <c r="C27" s="22" t="s">
        <v>0</v>
      </c>
      <c r="D27" s="8"/>
      <c r="E27" s="22" t="s">
        <v>47</v>
      </c>
      <c r="F27" s="30"/>
      <c r="G27" s="9">
        <f t="shared" si="0"/>
        <v>0</v>
      </c>
      <c r="H27" s="10">
        <f t="shared" si="1"/>
        <v>0</v>
      </c>
      <c r="I27" s="26"/>
      <c r="J27" s="26"/>
      <c r="K27" s="26"/>
      <c r="L27" s="26"/>
      <c r="M27" s="26"/>
      <c r="N27" s="26"/>
      <c r="O27" s="26"/>
      <c r="P27" s="96"/>
      <c r="Q27" s="96"/>
      <c r="R27" s="96"/>
      <c r="S27" s="96"/>
      <c r="T27" s="96"/>
      <c r="U27" s="96"/>
      <c r="V27" s="96"/>
      <c r="W27" s="95"/>
      <c r="X27" s="95"/>
      <c r="Y27" s="95"/>
      <c r="Z27" s="95"/>
      <c r="AA27" s="95"/>
      <c r="AB27" s="95"/>
    </row>
    <row r="28" spans="1:28" ht="6" customHeight="1" x14ac:dyDescent="0.2">
      <c r="A28" s="111"/>
      <c r="B28" s="11"/>
      <c r="C28" s="12"/>
      <c r="D28" s="12"/>
      <c r="E28" s="12"/>
      <c r="F28" s="12"/>
      <c r="G28" s="13"/>
      <c r="H28" s="13"/>
      <c r="I28" s="60"/>
      <c r="J28" s="60"/>
      <c r="K28" s="60"/>
      <c r="L28" s="60"/>
      <c r="M28" s="60"/>
      <c r="N28" s="60"/>
      <c r="O28" s="60"/>
      <c r="P28" s="96"/>
      <c r="Q28" s="96"/>
      <c r="R28" s="96"/>
      <c r="S28" s="96"/>
      <c r="T28" s="96"/>
      <c r="U28" s="96"/>
      <c r="V28" s="96"/>
      <c r="W28" s="95"/>
      <c r="X28" s="95"/>
      <c r="Y28" s="95"/>
      <c r="Z28" s="95"/>
      <c r="AA28" s="95"/>
      <c r="AB28" s="95"/>
    </row>
    <row r="29" spans="1:28" s="26" customFormat="1" ht="11.25" customHeight="1" x14ac:dyDescent="0.2">
      <c r="A29" s="111"/>
      <c r="B29" s="134"/>
      <c r="C29" s="135"/>
      <c r="D29" s="136"/>
      <c r="E29" s="136"/>
      <c r="F29" s="136"/>
      <c r="G29" s="136"/>
      <c r="H29" s="136"/>
      <c r="I29" s="93"/>
      <c r="J29" s="93"/>
      <c r="K29" s="93"/>
      <c r="L29" s="93"/>
      <c r="M29" s="93"/>
      <c r="N29" s="93"/>
      <c r="O29" s="93"/>
      <c r="P29" s="96"/>
      <c r="Q29" s="96"/>
      <c r="R29" s="96"/>
      <c r="S29" s="96"/>
      <c r="T29" s="96"/>
      <c r="U29" s="96"/>
      <c r="V29" s="96"/>
      <c r="W29" s="96"/>
      <c r="X29" s="96"/>
      <c r="Y29" s="96"/>
      <c r="Z29" s="96"/>
      <c r="AA29" s="96"/>
      <c r="AB29" s="96"/>
    </row>
    <row r="30" spans="1:28" ht="18" customHeight="1" x14ac:dyDescent="0.25">
      <c r="A30" s="111"/>
      <c r="B30" s="299" t="s">
        <v>149</v>
      </c>
      <c r="C30" s="300"/>
      <c r="D30" s="4"/>
      <c r="E30" s="15"/>
      <c r="F30" s="16"/>
      <c r="G30" s="206">
        <f>G31+G48+G65+G82+G99+G116+G133+G150+G167+G184+G201+G218+G235</f>
        <v>0</v>
      </c>
      <c r="H30" s="206">
        <f>H31+H48+H65+H82+H99+H116+H133+H150+H167+H184+H201+H218+H235</f>
        <v>0</v>
      </c>
      <c r="I30" s="60"/>
      <c r="J30" s="60"/>
      <c r="K30" s="60"/>
      <c r="L30" s="60"/>
      <c r="M30" s="60"/>
      <c r="N30" s="60"/>
      <c r="O30" s="60"/>
      <c r="P30" s="96"/>
      <c r="Q30" s="96"/>
      <c r="R30" s="96"/>
      <c r="S30" s="96"/>
      <c r="T30" s="96"/>
      <c r="U30" s="96"/>
      <c r="V30" s="96"/>
      <c r="W30" s="95"/>
      <c r="X30" s="95"/>
      <c r="Y30" s="95"/>
      <c r="Z30" s="95"/>
      <c r="AA30" s="95"/>
      <c r="AB30" s="95"/>
    </row>
    <row r="31" spans="1:28" ht="13.5" customHeight="1" x14ac:dyDescent="0.2">
      <c r="A31" s="111"/>
      <c r="B31" s="85"/>
      <c r="C31" s="143" t="s">
        <v>40</v>
      </c>
      <c r="D31" s="8"/>
      <c r="E31" s="8"/>
      <c r="F31" s="17"/>
      <c r="G31" s="17">
        <f>SUM(G32:G46)</f>
        <v>0</v>
      </c>
      <c r="H31" s="17">
        <f>SUM(H32:H46)</f>
        <v>0</v>
      </c>
      <c r="I31" s="60"/>
      <c r="J31" s="60"/>
      <c r="K31" s="60"/>
      <c r="L31" s="60"/>
      <c r="M31" s="60"/>
      <c r="N31" s="60"/>
      <c r="O31" s="60"/>
      <c r="P31" s="96"/>
      <c r="Q31" s="96"/>
      <c r="R31" s="96"/>
      <c r="S31" s="96"/>
      <c r="T31" s="96"/>
      <c r="U31" s="96"/>
      <c r="V31" s="96"/>
      <c r="W31" s="95"/>
      <c r="X31" s="95"/>
      <c r="Y31" s="95"/>
      <c r="Z31" s="95"/>
      <c r="AA31" s="95"/>
      <c r="AB31" s="95"/>
    </row>
    <row r="32" spans="1:28" x14ac:dyDescent="0.2">
      <c r="A32" s="111"/>
      <c r="B32" s="1"/>
      <c r="C32" s="22" t="s">
        <v>1</v>
      </c>
      <c r="D32" s="8"/>
      <c r="E32" s="22" t="s">
        <v>47</v>
      </c>
      <c r="F32" s="30"/>
      <c r="G32" s="9">
        <f t="shared" ref="G32:G46" si="2">IF(ISERROR(VLOOKUP(E32,QBCALC,2,FALSE)*F32),0,VLOOKUP(E32,QBCALC,2,FALSE)*F32)</f>
        <v>0</v>
      </c>
      <c r="H32" s="10">
        <f t="shared" ref="H32:H46" si="3">IF(ISERROR(VLOOKUP(E32,QBCALC,3,FALSE)*F32),0,VLOOKUP(E32,QBCALC,3,FALSE)*F32)</f>
        <v>0</v>
      </c>
      <c r="I32" s="60"/>
      <c r="J32" s="60"/>
      <c r="K32" s="60"/>
      <c r="L32" s="60"/>
      <c r="M32" s="60"/>
      <c r="N32" s="60"/>
      <c r="O32" s="60"/>
      <c r="P32" s="96"/>
      <c r="Q32" s="96"/>
      <c r="R32" s="96"/>
      <c r="S32" s="96"/>
      <c r="T32" s="96"/>
      <c r="U32" s="96"/>
      <c r="V32" s="96"/>
      <c r="W32" s="95"/>
      <c r="X32" s="95"/>
      <c r="Y32" s="95"/>
      <c r="Z32" s="95"/>
      <c r="AA32" s="95"/>
      <c r="AB32" s="95"/>
    </row>
    <row r="33" spans="1:28" x14ac:dyDescent="0.2">
      <c r="A33" s="111"/>
      <c r="B33" s="1"/>
      <c r="C33" s="22" t="s">
        <v>2</v>
      </c>
      <c r="D33" s="8"/>
      <c r="E33" s="22" t="s">
        <v>47</v>
      </c>
      <c r="F33" s="30"/>
      <c r="G33" s="9">
        <f t="shared" si="2"/>
        <v>0</v>
      </c>
      <c r="H33" s="10">
        <f t="shared" si="3"/>
        <v>0</v>
      </c>
      <c r="I33" s="26"/>
      <c r="J33" s="26"/>
      <c r="K33" s="26"/>
      <c r="L33" s="26"/>
      <c r="M33" s="26"/>
      <c r="N33" s="26"/>
      <c r="O33" s="26"/>
      <c r="P33" s="96"/>
      <c r="Q33" s="96"/>
      <c r="R33" s="96"/>
      <c r="S33" s="96"/>
      <c r="T33" s="96"/>
      <c r="U33" s="96"/>
      <c r="V33" s="96"/>
      <c r="W33" s="95"/>
      <c r="X33" s="95"/>
      <c r="Y33" s="95"/>
      <c r="Z33" s="95"/>
      <c r="AA33" s="95"/>
      <c r="AB33" s="95"/>
    </row>
    <row r="34" spans="1:28" x14ac:dyDescent="0.2">
      <c r="A34" s="111"/>
      <c r="B34" s="1"/>
      <c r="C34" s="22" t="s">
        <v>191</v>
      </c>
      <c r="D34" s="8"/>
      <c r="E34" s="22" t="s">
        <v>47</v>
      </c>
      <c r="F34" s="30"/>
      <c r="G34" s="9">
        <f t="shared" si="2"/>
        <v>0</v>
      </c>
      <c r="H34" s="10">
        <f t="shared" si="3"/>
        <v>0</v>
      </c>
      <c r="I34" s="26"/>
      <c r="J34" s="26"/>
      <c r="K34" s="26"/>
      <c r="L34" s="26"/>
      <c r="M34" s="26"/>
      <c r="N34" s="26"/>
      <c r="O34" s="26"/>
      <c r="P34" s="96"/>
      <c r="Q34" s="96"/>
      <c r="R34" s="96"/>
      <c r="S34" s="96"/>
      <c r="T34" s="96"/>
      <c r="U34" s="96"/>
      <c r="V34" s="96"/>
      <c r="W34" s="95"/>
      <c r="X34" s="95"/>
      <c r="Y34" s="95"/>
      <c r="Z34" s="95"/>
      <c r="AA34" s="95"/>
      <c r="AB34" s="95"/>
    </row>
    <row r="35" spans="1:28" x14ac:dyDescent="0.2">
      <c r="A35" s="111"/>
      <c r="B35" s="1"/>
      <c r="C35" s="22" t="s">
        <v>195</v>
      </c>
      <c r="D35" s="8"/>
      <c r="E35" s="22" t="s">
        <v>46</v>
      </c>
      <c r="F35" s="30"/>
      <c r="G35" s="9">
        <f t="shared" si="2"/>
        <v>0</v>
      </c>
      <c r="H35" s="10">
        <f t="shared" si="3"/>
        <v>0</v>
      </c>
      <c r="I35" s="26"/>
      <c r="J35" s="26"/>
      <c r="K35" s="26"/>
      <c r="L35" s="26"/>
      <c r="M35" s="26"/>
      <c r="N35" s="26"/>
      <c r="O35" s="26"/>
      <c r="P35" s="96"/>
      <c r="Q35" s="96"/>
      <c r="R35" s="96"/>
      <c r="S35" s="96"/>
      <c r="T35" s="96"/>
      <c r="U35" s="96"/>
      <c r="V35" s="96"/>
      <c r="W35" s="95"/>
      <c r="X35" s="95"/>
      <c r="Y35" s="95"/>
      <c r="Z35" s="95"/>
      <c r="AA35" s="95"/>
      <c r="AB35" s="95"/>
    </row>
    <row r="36" spans="1:28" x14ac:dyDescent="0.2">
      <c r="A36" s="111"/>
      <c r="B36" s="1"/>
      <c r="C36" s="22" t="s">
        <v>6</v>
      </c>
      <c r="D36" s="8"/>
      <c r="E36" s="22" t="s">
        <v>50</v>
      </c>
      <c r="F36" s="30"/>
      <c r="G36" s="9">
        <f t="shared" si="2"/>
        <v>0</v>
      </c>
      <c r="H36" s="10">
        <f t="shared" si="3"/>
        <v>0</v>
      </c>
      <c r="I36" s="26"/>
      <c r="J36" s="26"/>
      <c r="K36" s="26"/>
      <c r="L36" s="26"/>
      <c r="M36" s="26"/>
      <c r="N36" s="26"/>
      <c r="O36" s="26"/>
      <c r="P36" s="96"/>
      <c r="Q36" s="96"/>
      <c r="R36" s="96"/>
      <c r="S36" s="96"/>
      <c r="T36" s="96"/>
      <c r="U36" s="96"/>
      <c r="V36" s="96"/>
      <c r="W36" s="95"/>
      <c r="X36" s="95"/>
      <c r="Y36" s="95"/>
      <c r="Z36" s="95"/>
      <c r="AA36" s="95"/>
      <c r="AB36" s="95"/>
    </row>
    <row r="37" spans="1:28" x14ac:dyDescent="0.2">
      <c r="A37" s="111"/>
      <c r="B37" s="1"/>
      <c r="C37" s="22" t="s">
        <v>3</v>
      </c>
      <c r="D37" s="8"/>
      <c r="E37" s="22" t="s">
        <v>50</v>
      </c>
      <c r="F37" s="30"/>
      <c r="G37" s="9">
        <f t="shared" si="2"/>
        <v>0</v>
      </c>
      <c r="H37" s="10">
        <f t="shared" si="3"/>
        <v>0</v>
      </c>
      <c r="I37" s="26"/>
      <c r="J37" s="26"/>
      <c r="K37" s="26"/>
      <c r="L37" s="26"/>
      <c r="M37" s="26"/>
      <c r="N37" s="26"/>
      <c r="O37" s="26"/>
      <c r="P37" s="96"/>
      <c r="Q37" s="96"/>
      <c r="R37" s="96"/>
      <c r="S37" s="96"/>
      <c r="T37" s="96"/>
      <c r="U37" s="96"/>
      <c r="V37" s="96"/>
      <c r="W37" s="95"/>
      <c r="X37" s="95"/>
      <c r="Y37" s="95"/>
      <c r="Z37" s="95"/>
      <c r="AA37" s="95"/>
      <c r="AB37" s="95"/>
    </row>
    <row r="38" spans="1:28" x14ac:dyDescent="0.2">
      <c r="A38" s="111"/>
      <c r="B38" s="1"/>
      <c r="C38" s="22" t="s">
        <v>0</v>
      </c>
      <c r="D38" s="8"/>
      <c r="E38" s="22" t="s">
        <v>47</v>
      </c>
      <c r="F38" s="30"/>
      <c r="G38" s="9">
        <f t="shared" si="2"/>
        <v>0</v>
      </c>
      <c r="H38" s="10">
        <f t="shared" si="3"/>
        <v>0</v>
      </c>
      <c r="I38" s="26"/>
      <c r="J38" s="26"/>
      <c r="K38" s="26"/>
      <c r="L38" s="26"/>
      <c r="M38" s="26"/>
      <c r="N38" s="26"/>
      <c r="O38" s="26"/>
      <c r="P38" s="96"/>
      <c r="Q38" s="96"/>
      <c r="R38" s="96"/>
      <c r="S38" s="96"/>
      <c r="T38" s="96"/>
      <c r="U38" s="96"/>
      <c r="V38" s="96"/>
      <c r="W38" s="127"/>
      <c r="X38" s="127"/>
      <c r="Y38" s="127"/>
      <c r="Z38" s="127"/>
      <c r="AA38" s="127"/>
      <c r="AB38" s="95"/>
    </row>
    <row r="39" spans="1:28" x14ac:dyDescent="0.2">
      <c r="A39" s="111"/>
      <c r="B39" s="1"/>
      <c r="C39" s="22" t="s">
        <v>0</v>
      </c>
      <c r="D39" s="8"/>
      <c r="E39" s="22" t="s">
        <v>47</v>
      </c>
      <c r="F39" s="30"/>
      <c r="G39" s="9">
        <f t="shared" si="2"/>
        <v>0</v>
      </c>
      <c r="H39" s="10">
        <f t="shared" si="3"/>
        <v>0</v>
      </c>
      <c r="I39" s="26"/>
      <c r="J39" s="26"/>
      <c r="K39" s="26"/>
      <c r="L39" s="26"/>
      <c r="M39" s="26"/>
      <c r="N39" s="26"/>
      <c r="O39" s="26"/>
      <c r="P39" s="96"/>
      <c r="Q39" s="96"/>
      <c r="R39" s="96"/>
      <c r="S39" s="96"/>
      <c r="T39" s="96"/>
      <c r="U39" s="96"/>
      <c r="V39" s="96"/>
      <c r="W39" s="127"/>
      <c r="X39" s="127"/>
      <c r="Y39" s="127"/>
      <c r="Z39" s="127"/>
      <c r="AA39" s="127"/>
      <c r="AB39" s="95"/>
    </row>
    <row r="40" spans="1:28" x14ac:dyDescent="0.2">
      <c r="A40" s="111"/>
      <c r="B40" s="1"/>
      <c r="C40" s="22" t="s">
        <v>0</v>
      </c>
      <c r="D40" s="8"/>
      <c r="E40" s="22" t="s">
        <v>47</v>
      </c>
      <c r="F40" s="30"/>
      <c r="G40" s="9">
        <f t="shared" si="2"/>
        <v>0</v>
      </c>
      <c r="H40" s="10">
        <f t="shared" si="3"/>
        <v>0</v>
      </c>
      <c r="I40" s="26"/>
      <c r="J40" s="26"/>
      <c r="K40" s="26"/>
      <c r="L40" s="26"/>
      <c r="M40" s="26"/>
      <c r="N40" s="26"/>
      <c r="O40" s="26"/>
      <c r="P40" s="96"/>
      <c r="Q40" s="96"/>
      <c r="R40" s="96"/>
      <c r="S40" s="96"/>
      <c r="T40" s="96"/>
      <c r="U40" s="96"/>
      <c r="V40" s="96"/>
      <c r="W40" s="127"/>
      <c r="X40" s="127"/>
      <c r="Y40" s="127"/>
      <c r="Z40" s="127"/>
      <c r="AA40" s="127"/>
      <c r="AB40" s="95"/>
    </row>
    <row r="41" spans="1:28" x14ac:dyDescent="0.2">
      <c r="A41" s="111"/>
      <c r="B41" s="1"/>
      <c r="C41" s="22" t="s">
        <v>0</v>
      </c>
      <c r="D41" s="8"/>
      <c r="E41" s="22" t="s">
        <v>47</v>
      </c>
      <c r="F41" s="30"/>
      <c r="G41" s="9">
        <f t="shared" si="2"/>
        <v>0</v>
      </c>
      <c r="H41" s="10">
        <f t="shared" si="3"/>
        <v>0</v>
      </c>
      <c r="I41" s="26"/>
      <c r="J41" s="26"/>
      <c r="K41" s="26"/>
      <c r="L41" s="26"/>
      <c r="M41" s="26"/>
      <c r="N41" s="26"/>
      <c r="O41" s="26"/>
      <c r="P41" s="96"/>
      <c r="Q41" s="96"/>
      <c r="R41" s="96"/>
      <c r="S41" s="96"/>
      <c r="T41" s="96"/>
      <c r="U41" s="96"/>
      <c r="V41" s="96"/>
      <c r="W41" s="127"/>
      <c r="X41" s="127"/>
      <c r="Y41" s="127"/>
      <c r="Z41" s="127"/>
      <c r="AA41" s="127"/>
      <c r="AB41" s="95"/>
    </row>
    <row r="42" spans="1:28" hidden="1" x14ac:dyDescent="0.2">
      <c r="A42" s="111"/>
      <c r="B42" s="1"/>
      <c r="C42" s="22" t="s">
        <v>0</v>
      </c>
      <c r="D42" s="8"/>
      <c r="E42" s="22" t="s">
        <v>47</v>
      </c>
      <c r="F42" s="30"/>
      <c r="G42" s="9">
        <f t="shared" si="2"/>
        <v>0</v>
      </c>
      <c r="H42" s="10">
        <f t="shared" si="3"/>
        <v>0</v>
      </c>
      <c r="I42" s="26"/>
      <c r="J42" s="26"/>
      <c r="K42" s="26"/>
      <c r="L42" s="26"/>
      <c r="M42" s="26"/>
      <c r="N42" s="26"/>
      <c r="O42" s="26"/>
      <c r="P42" s="96"/>
      <c r="Q42" s="96"/>
      <c r="R42" s="29"/>
      <c r="S42" s="29"/>
      <c r="T42" s="29"/>
      <c r="U42" s="29"/>
      <c r="V42" s="29"/>
      <c r="W42" s="110"/>
      <c r="X42" s="110"/>
      <c r="Y42" s="110"/>
      <c r="Z42" s="110"/>
      <c r="AA42" s="127"/>
      <c r="AB42" s="95"/>
    </row>
    <row r="43" spans="1:28" hidden="1" x14ac:dyDescent="0.2">
      <c r="A43" s="111"/>
      <c r="B43" s="1"/>
      <c r="C43" s="22" t="s">
        <v>0</v>
      </c>
      <c r="D43" s="8"/>
      <c r="E43" s="22" t="s">
        <v>47</v>
      </c>
      <c r="F43" s="30"/>
      <c r="G43" s="9">
        <f t="shared" si="2"/>
        <v>0</v>
      </c>
      <c r="H43" s="10">
        <f t="shared" si="3"/>
        <v>0</v>
      </c>
      <c r="I43" s="26"/>
      <c r="J43" s="26"/>
      <c r="K43" s="26"/>
      <c r="L43" s="26"/>
      <c r="M43" s="26"/>
      <c r="N43" s="26"/>
      <c r="O43" s="26"/>
      <c r="P43" s="96"/>
      <c r="Q43" s="96"/>
      <c r="R43" s="29"/>
      <c r="AB43" s="95"/>
    </row>
    <row r="44" spans="1:28" hidden="1" x14ac:dyDescent="0.2">
      <c r="A44" s="111"/>
      <c r="B44" s="1"/>
      <c r="C44" s="22" t="s">
        <v>0</v>
      </c>
      <c r="D44" s="8"/>
      <c r="E44" s="22" t="s">
        <v>47</v>
      </c>
      <c r="F44" s="30"/>
      <c r="G44" s="9">
        <f t="shared" si="2"/>
        <v>0</v>
      </c>
      <c r="H44" s="10">
        <f t="shared" si="3"/>
        <v>0</v>
      </c>
      <c r="I44" s="26"/>
      <c r="J44" s="26"/>
      <c r="K44" s="26"/>
      <c r="L44" s="26"/>
      <c r="M44" s="26"/>
      <c r="N44" s="26"/>
      <c r="O44" s="26"/>
      <c r="P44" s="96"/>
      <c r="Q44" s="96"/>
      <c r="R44" s="29"/>
      <c r="AB44" s="95"/>
    </row>
    <row r="45" spans="1:28" hidden="1" x14ac:dyDescent="0.2">
      <c r="A45" s="111"/>
      <c r="B45" s="1"/>
      <c r="C45" s="22" t="s">
        <v>0</v>
      </c>
      <c r="D45" s="8"/>
      <c r="E45" s="22" t="s">
        <v>46</v>
      </c>
      <c r="F45" s="30"/>
      <c r="G45" s="9">
        <f t="shared" si="2"/>
        <v>0</v>
      </c>
      <c r="H45" s="10">
        <f t="shared" si="3"/>
        <v>0</v>
      </c>
      <c r="I45" s="26"/>
      <c r="J45" s="26"/>
      <c r="K45" s="26"/>
      <c r="L45" s="26"/>
      <c r="M45" s="26"/>
      <c r="N45" s="26"/>
      <c r="O45" s="26"/>
      <c r="P45" s="96"/>
      <c r="Q45" s="96"/>
      <c r="R45" s="29"/>
      <c r="AB45" s="95"/>
    </row>
    <row r="46" spans="1:28" hidden="1" x14ac:dyDescent="0.2">
      <c r="A46" s="111"/>
      <c r="B46" s="1"/>
      <c r="C46" s="22" t="s">
        <v>0</v>
      </c>
      <c r="D46" s="8"/>
      <c r="E46" s="22" t="s">
        <v>47</v>
      </c>
      <c r="F46" s="30"/>
      <c r="G46" s="9">
        <f t="shared" si="2"/>
        <v>0</v>
      </c>
      <c r="H46" s="10">
        <f t="shared" si="3"/>
        <v>0</v>
      </c>
      <c r="I46" s="26"/>
      <c r="J46" s="26"/>
      <c r="K46" s="26"/>
      <c r="L46" s="26"/>
      <c r="M46" s="26"/>
      <c r="N46" s="26"/>
      <c r="O46" s="26"/>
      <c r="P46" s="96"/>
      <c r="Q46" s="96"/>
      <c r="R46" s="29"/>
      <c r="AB46" s="95"/>
    </row>
    <row r="47" spans="1:28" x14ac:dyDescent="0.2">
      <c r="A47" s="111"/>
      <c r="B47" s="1"/>
      <c r="C47" s="8"/>
      <c r="D47" s="8"/>
      <c r="E47" s="8"/>
      <c r="F47" s="8"/>
      <c r="G47" s="20"/>
      <c r="H47" s="21"/>
      <c r="I47" s="26"/>
      <c r="J47" s="26"/>
      <c r="K47" s="26"/>
      <c r="L47" s="292"/>
      <c r="M47" s="293"/>
      <c r="N47" s="26"/>
      <c r="O47" s="26"/>
      <c r="P47" s="96"/>
      <c r="Q47" s="96"/>
      <c r="R47" s="29"/>
      <c r="AB47" s="95"/>
    </row>
    <row r="48" spans="1:28" x14ac:dyDescent="0.2">
      <c r="A48" s="111"/>
      <c r="B48" s="85"/>
      <c r="C48" s="86" t="s">
        <v>41</v>
      </c>
      <c r="D48" s="8"/>
      <c r="E48" s="8"/>
      <c r="F48" s="17"/>
      <c r="G48" s="17">
        <f>SUM(G49:G63)</f>
        <v>0</v>
      </c>
      <c r="H48" s="17">
        <f>SUM(H49:H63)</f>
        <v>0</v>
      </c>
      <c r="I48" s="26"/>
      <c r="J48" s="26"/>
      <c r="K48" s="26"/>
      <c r="L48" s="294"/>
      <c r="M48" s="293"/>
      <c r="N48" s="26"/>
      <c r="O48" s="26"/>
      <c r="P48" s="96"/>
      <c r="Q48" s="96"/>
      <c r="R48" s="29"/>
      <c r="AB48" s="95"/>
    </row>
    <row r="49" spans="1:28" x14ac:dyDescent="0.2">
      <c r="A49" s="111"/>
      <c r="B49" s="1"/>
      <c r="C49" s="22" t="s">
        <v>4</v>
      </c>
      <c r="D49" s="8"/>
      <c r="E49" s="22" t="s">
        <v>47</v>
      </c>
      <c r="F49" s="30"/>
      <c r="G49" s="9">
        <f t="shared" ref="G49:G63" si="4">IF(ISERROR(VLOOKUP(E49,QBCALC,2,FALSE)*F49),0,VLOOKUP(E49,QBCALC,2,FALSE)*F49)</f>
        <v>0</v>
      </c>
      <c r="H49" s="10">
        <f t="shared" ref="H49:H63" si="5">IF(ISERROR(VLOOKUP(E49,QBCALC,3,FALSE)*F49),0,VLOOKUP(E49,QBCALC,3,FALSE)*F49)</f>
        <v>0</v>
      </c>
      <c r="I49" s="26"/>
      <c r="J49" s="26"/>
      <c r="K49" s="26"/>
      <c r="L49" s="26"/>
      <c r="M49" s="26"/>
      <c r="N49" s="26"/>
      <c r="O49" s="26"/>
      <c r="P49" s="96"/>
      <c r="Q49" s="96"/>
      <c r="R49" s="29"/>
      <c r="AB49" s="95"/>
    </row>
    <row r="50" spans="1:28" x14ac:dyDescent="0.2">
      <c r="A50" s="111"/>
      <c r="B50" s="1"/>
      <c r="C50" s="22" t="s">
        <v>10</v>
      </c>
      <c r="D50" s="8"/>
      <c r="E50" s="22" t="s">
        <v>46</v>
      </c>
      <c r="F50" s="30"/>
      <c r="G50" s="9">
        <f t="shared" si="4"/>
        <v>0</v>
      </c>
      <c r="H50" s="10">
        <f t="shared" si="5"/>
        <v>0</v>
      </c>
      <c r="I50" s="26"/>
      <c r="J50" s="26"/>
      <c r="K50" s="26"/>
      <c r="L50" s="26"/>
      <c r="M50" s="26"/>
      <c r="N50" s="26"/>
      <c r="O50" s="26"/>
      <c r="P50" s="96"/>
      <c r="Q50" s="96"/>
      <c r="R50" s="29"/>
      <c r="AB50" s="95"/>
    </row>
    <row r="51" spans="1:28" x14ac:dyDescent="0.2">
      <c r="A51" s="111"/>
      <c r="B51" s="1"/>
      <c r="C51" s="22" t="s">
        <v>6</v>
      </c>
      <c r="D51" s="8"/>
      <c r="E51" s="22" t="s">
        <v>47</v>
      </c>
      <c r="F51" s="30"/>
      <c r="G51" s="9">
        <f t="shared" si="4"/>
        <v>0</v>
      </c>
      <c r="H51" s="10">
        <f t="shared" si="5"/>
        <v>0</v>
      </c>
      <c r="I51" s="26"/>
      <c r="J51" s="26"/>
      <c r="K51" s="26"/>
      <c r="L51" s="26"/>
      <c r="M51" s="26"/>
      <c r="N51" s="26"/>
      <c r="O51" s="26"/>
      <c r="P51" s="96"/>
      <c r="Q51" s="96"/>
      <c r="R51" s="29"/>
      <c r="AB51" s="95"/>
    </row>
    <row r="52" spans="1:28" x14ac:dyDescent="0.2">
      <c r="A52" s="111"/>
      <c r="B52" s="1"/>
      <c r="C52" s="22" t="s">
        <v>7</v>
      </c>
      <c r="D52" s="8"/>
      <c r="E52" s="22" t="s">
        <v>47</v>
      </c>
      <c r="F52" s="30"/>
      <c r="G52" s="9">
        <f t="shared" si="4"/>
        <v>0</v>
      </c>
      <c r="H52" s="10">
        <f t="shared" si="5"/>
        <v>0</v>
      </c>
      <c r="I52" s="26"/>
      <c r="J52" s="26"/>
      <c r="K52" s="26"/>
      <c r="L52" s="26"/>
      <c r="M52" s="26"/>
      <c r="N52" s="26"/>
      <c r="O52" s="26"/>
      <c r="P52" s="96"/>
      <c r="Q52" s="96"/>
      <c r="R52" s="29"/>
      <c r="AB52" s="95"/>
    </row>
    <row r="53" spans="1:28" x14ac:dyDescent="0.2">
      <c r="A53" s="111"/>
      <c r="B53" s="1"/>
      <c r="C53" s="22" t="s">
        <v>8</v>
      </c>
      <c r="D53" s="8"/>
      <c r="E53" s="22" t="s">
        <v>48</v>
      </c>
      <c r="F53" s="30"/>
      <c r="G53" s="9">
        <f t="shared" si="4"/>
        <v>0</v>
      </c>
      <c r="H53" s="10">
        <f t="shared" si="5"/>
        <v>0</v>
      </c>
      <c r="I53" s="26"/>
      <c r="J53" s="26"/>
      <c r="K53" s="26"/>
      <c r="L53" s="26"/>
      <c r="M53" s="26"/>
      <c r="N53" s="26"/>
      <c r="O53" s="26"/>
      <c r="P53" s="96"/>
      <c r="Q53" s="96"/>
      <c r="R53" s="29"/>
      <c r="AB53" s="95"/>
    </row>
    <row r="54" spans="1:28" x14ac:dyDescent="0.2">
      <c r="A54" s="111"/>
      <c r="B54" s="1"/>
      <c r="C54" s="22" t="s">
        <v>9</v>
      </c>
      <c r="D54" s="8"/>
      <c r="E54" s="22" t="s">
        <v>47</v>
      </c>
      <c r="F54" s="30"/>
      <c r="G54" s="9">
        <f t="shared" si="4"/>
        <v>0</v>
      </c>
      <c r="H54" s="10">
        <f t="shared" si="5"/>
        <v>0</v>
      </c>
      <c r="I54" s="26"/>
      <c r="J54" s="26"/>
      <c r="K54" s="26"/>
      <c r="L54" s="26"/>
      <c r="M54" s="26"/>
      <c r="N54" s="26"/>
      <c r="O54" s="26"/>
      <c r="P54" s="96"/>
      <c r="Q54" s="96"/>
      <c r="R54" s="29"/>
      <c r="AB54" s="95"/>
    </row>
    <row r="55" spans="1:28" x14ac:dyDescent="0.2">
      <c r="A55" s="111"/>
      <c r="B55" s="1"/>
      <c r="C55" s="22" t="s">
        <v>11</v>
      </c>
      <c r="D55" s="8"/>
      <c r="E55" s="22" t="s">
        <v>46</v>
      </c>
      <c r="F55" s="30"/>
      <c r="G55" s="9">
        <f t="shared" si="4"/>
        <v>0</v>
      </c>
      <c r="H55" s="10">
        <f t="shared" si="5"/>
        <v>0</v>
      </c>
      <c r="I55" s="26"/>
      <c r="J55" s="26"/>
      <c r="K55" s="26"/>
      <c r="L55" s="26"/>
      <c r="M55" s="26"/>
      <c r="N55" s="26"/>
      <c r="O55" s="26"/>
      <c r="P55" s="96"/>
      <c r="Q55" s="96"/>
      <c r="R55" s="29"/>
      <c r="AB55" s="95"/>
    </row>
    <row r="56" spans="1:28" x14ac:dyDescent="0.2">
      <c r="A56" s="111"/>
      <c r="B56" s="1"/>
      <c r="C56" s="22" t="s">
        <v>0</v>
      </c>
      <c r="D56" s="8"/>
      <c r="E56" s="22" t="s">
        <v>47</v>
      </c>
      <c r="F56" s="30"/>
      <c r="G56" s="9">
        <f t="shared" si="4"/>
        <v>0</v>
      </c>
      <c r="H56" s="10">
        <f t="shared" si="5"/>
        <v>0</v>
      </c>
      <c r="I56" s="26"/>
      <c r="J56" s="26"/>
      <c r="K56" s="26"/>
      <c r="L56" s="26"/>
      <c r="M56" s="26"/>
      <c r="N56" s="26"/>
      <c r="O56" s="26"/>
      <c r="P56" s="96"/>
      <c r="Q56" s="96"/>
      <c r="R56" s="29"/>
      <c r="AB56" s="95"/>
    </row>
    <row r="57" spans="1:28" x14ac:dyDescent="0.2">
      <c r="A57" s="111"/>
      <c r="B57" s="1"/>
      <c r="C57" s="22" t="s">
        <v>0</v>
      </c>
      <c r="D57" s="8"/>
      <c r="E57" s="22" t="s">
        <v>47</v>
      </c>
      <c r="F57" s="30"/>
      <c r="G57" s="9">
        <f t="shared" si="4"/>
        <v>0</v>
      </c>
      <c r="H57" s="10">
        <f t="shared" si="5"/>
        <v>0</v>
      </c>
      <c r="I57" s="26"/>
      <c r="J57" s="26"/>
      <c r="K57" s="26"/>
      <c r="L57" s="26"/>
      <c r="M57" s="26"/>
      <c r="N57" s="26"/>
      <c r="O57" s="26"/>
      <c r="P57" s="96"/>
      <c r="Q57" s="96"/>
      <c r="R57" s="29"/>
      <c r="AB57" s="95"/>
    </row>
    <row r="58" spans="1:28" x14ac:dyDescent="0.2">
      <c r="A58" s="111"/>
      <c r="B58" s="1"/>
      <c r="C58" s="22" t="s">
        <v>0</v>
      </c>
      <c r="D58" s="8"/>
      <c r="E58" s="22" t="s">
        <v>47</v>
      </c>
      <c r="F58" s="30"/>
      <c r="G58" s="9">
        <f t="shared" si="4"/>
        <v>0</v>
      </c>
      <c r="H58" s="10">
        <f t="shared" si="5"/>
        <v>0</v>
      </c>
      <c r="I58" s="26"/>
      <c r="J58" s="26"/>
      <c r="K58" s="26"/>
      <c r="L58" s="26"/>
      <c r="M58" s="26"/>
      <c r="N58" s="26"/>
      <c r="O58" s="26"/>
      <c r="P58" s="96"/>
      <c r="Q58" s="96"/>
      <c r="R58" s="29"/>
      <c r="AB58" s="95"/>
    </row>
    <row r="59" spans="1:28" hidden="1" x14ac:dyDescent="0.2">
      <c r="A59" s="111"/>
      <c r="B59" s="1"/>
      <c r="C59" s="22" t="s">
        <v>0</v>
      </c>
      <c r="D59" s="8"/>
      <c r="E59" s="22" t="s">
        <v>47</v>
      </c>
      <c r="F59" s="30"/>
      <c r="G59" s="9">
        <f t="shared" si="4"/>
        <v>0</v>
      </c>
      <c r="H59" s="10">
        <f t="shared" si="5"/>
        <v>0</v>
      </c>
      <c r="I59" s="26"/>
      <c r="J59" s="26"/>
      <c r="K59" s="26"/>
      <c r="L59" s="26"/>
      <c r="M59" s="26"/>
      <c r="N59" s="26"/>
      <c r="O59" s="26"/>
      <c r="P59" s="96"/>
      <c r="Q59" s="96"/>
      <c r="R59" s="96"/>
      <c r="AB59" s="95"/>
    </row>
    <row r="60" spans="1:28" hidden="1" x14ac:dyDescent="0.2">
      <c r="A60" s="111"/>
      <c r="B60" s="1"/>
      <c r="C60" s="22" t="s">
        <v>0</v>
      </c>
      <c r="D60" s="8"/>
      <c r="E60" s="22" t="s">
        <v>47</v>
      </c>
      <c r="F60" s="30"/>
      <c r="G60" s="9">
        <f t="shared" si="4"/>
        <v>0</v>
      </c>
      <c r="H60" s="10">
        <f t="shared" si="5"/>
        <v>0</v>
      </c>
      <c r="I60" s="26"/>
      <c r="J60" s="26"/>
      <c r="K60" s="26"/>
      <c r="L60" s="26"/>
      <c r="M60" s="26"/>
      <c r="N60" s="26"/>
      <c r="O60" s="26"/>
      <c r="P60" s="96"/>
      <c r="Q60" s="96"/>
      <c r="R60" s="96"/>
      <c r="AB60" s="95"/>
    </row>
    <row r="61" spans="1:28" hidden="1" x14ac:dyDescent="0.2">
      <c r="A61" s="111"/>
      <c r="B61" s="1"/>
      <c r="C61" s="22" t="s">
        <v>0</v>
      </c>
      <c r="D61" s="8"/>
      <c r="E61" s="22" t="s">
        <v>47</v>
      </c>
      <c r="F61" s="30"/>
      <c r="G61" s="9">
        <f t="shared" si="4"/>
        <v>0</v>
      </c>
      <c r="H61" s="10">
        <f t="shared" si="5"/>
        <v>0</v>
      </c>
      <c r="I61" s="26"/>
      <c r="J61" s="26"/>
      <c r="K61" s="26"/>
      <c r="L61" s="26"/>
      <c r="M61" s="26"/>
      <c r="N61" s="26"/>
      <c r="O61" s="26"/>
      <c r="P61" s="96"/>
      <c r="Q61" s="96"/>
      <c r="R61" s="96"/>
      <c r="S61" s="96"/>
      <c r="T61" s="96"/>
      <c r="U61" s="96"/>
      <c r="V61" s="96"/>
      <c r="W61" s="167"/>
      <c r="X61" s="95"/>
      <c r="Y61" s="95"/>
      <c r="Z61" s="95"/>
      <c r="AA61" s="95"/>
      <c r="AB61" s="95"/>
    </row>
    <row r="62" spans="1:28" hidden="1" x14ac:dyDescent="0.2">
      <c r="A62" s="111"/>
      <c r="B62" s="1"/>
      <c r="C62" s="22" t="s">
        <v>0</v>
      </c>
      <c r="D62" s="8"/>
      <c r="E62" s="22" t="s">
        <v>47</v>
      </c>
      <c r="F62" s="30"/>
      <c r="G62" s="9">
        <f t="shared" si="4"/>
        <v>0</v>
      </c>
      <c r="H62" s="10">
        <f t="shared" si="5"/>
        <v>0</v>
      </c>
      <c r="I62" s="26"/>
      <c r="J62" s="26"/>
      <c r="K62" s="26"/>
      <c r="L62" s="26"/>
      <c r="M62" s="26"/>
      <c r="N62" s="26"/>
      <c r="O62" s="26"/>
      <c r="P62" s="96"/>
      <c r="Q62" s="96"/>
      <c r="R62" s="96"/>
      <c r="S62" s="96"/>
      <c r="T62" s="96"/>
      <c r="U62" s="96"/>
      <c r="V62" s="96"/>
      <c r="W62" s="95"/>
      <c r="X62" s="95"/>
      <c r="Y62" s="95"/>
      <c r="Z62" s="95"/>
      <c r="AA62" s="95"/>
      <c r="AB62" s="95"/>
    </row>
    <row r="63" spans="1:28" hidden="1" x14ac:dyDescent="0.2">
      <c r="A63" s="111"/>
      <c r="B63" s="1"/>
      <c r="C63" s="22" t="s">
        <v>0</v>
      </c>
      <c r="D63" s="8"/>
      <c r="E63" s="22" t="s">
        <v>47</v>
      </c>
      <c r="F63" s="30"/>
      <c r="G63" s="9">
        <f t="shared" si="4"/>
        <v>0</v>
      </c>
      <c r="H63" s="10">
        <f t="shared" si="5"/>
        <v>0</v>
      </c>
      <c r="I63" s="26"/>
      <c r="J63" s="26"/>
      <c r="K63" s="26"/>
      <c r="L63" s="26"/>
      <c r="M63" s="26"/>
      <c r="N63" s="26"/>
      <c r="O63" s="26"/>
      <c r="P63" s="96"/>
      <c r="Q63" s="96"/>
      <c r="R63" s="96"/>
      <c r="S63" s="96"/>
      <c r="T63" s="96"/>
      <c r="U63" s="96"/>
      <c r="V63" s="96"/>
      <c r="W63" s="167"/>
      <c r="X63" s="95"/>
      <c r="Y63" s="95"/>
      <c r="Z63" s="95"/>
      <c r="AA63" s="95"/>
      <c r="AB63" s="95"/>
    </row>
    <row r="64" spans="1:28" x14ac:dyDescent="0.2">
      <c r="A64" s="111"/>
      <c r="B64" s="1"/>
      <c r="C64" s="8"/>
      <c r="D64" s="8"/>
      <c r="E64" s="8"/>
      <c r="F64" s="8"/>
      <c r="G64" s="20"/>
      <c r="H64" s="21"/>
      <c r="I64" s="26"/>
      <c r="J64" s="26"/>
      <c r="K64" s="26"/>
      <c r="L64" s="26"/>
      <c r="M64" s="26"/>
      <c r="N64" s="26"/>
      <c r="O64" s="26"/>
      <c r="P64" s="96"/>
      <c r="Q64" s="96"/>
      <c r="R64" s="96"/>
      <c r="S64" s="96"/>
      <c r="T64" s="96"/>
      <c r="U64" s="96"/>
      <c r="V64" s="96"/>
      <c r="W64" s="167"/>
      <c r="X64" s="95"/>
      <c r="Y64" s="95"/>
      <c r="Z64" s="95"/>
      <c r="AA64" s="95"/>
      <c r="AB64" s="95"/>
    </row>
    <row r="65" spans="1:28" x14ac:dyDescent="0.2">
      <c r="A65" s="111"/>
      <c r="B65" s="85"/>
      <c r="C65" s="86" t="s">
        <v>42</v>
      </c>
      <c r="D65" s="8"/>
      <c r="E65" s="8"/>
      <c r="F65" s="17"/>
      <c r="G65" s="17">
        <f>SUM(G66:G80)</f>
        <v>0</v>
      </c>
      <c r="H65" s="17">
        <f>SUM(H66:H80)</f>
        <v>0</v>
      </c>
      <c r="I65" s="26"/>
      <c r="J65" s="26"/>
      <c r="K65" s="26"/>
      <c r="L65" s="26"/>
      <c r="M65" s="26"/>
      <c r="N65" s="26"/>
      <c r="O65" s="26"/>
      <c r="P65" s="96"/>
      <c r="Q65" s="96"/>
      <c r="R65" s="96"/>
      <c r="S65" s="96"/>
      <c r="T65" s="96"/>
      <c r="U65" s="96"/>
      <c r="V65" s="96"/>
      <c r="W65" s="167"/>
      <c r="X65" s="95"/>
      <c r="Y65" s="95"/>
      <c r="Z65" s="95"/>
      <c r="AA65" s="95"/>
      <c r="AB65" s="95"/>
    </row>
    <row r="66" spans="1:28" x14ac:dyDescent="0.2">
      <c r="A66" s="111"/>
      <c r="B66" s="44"/>
      <c r="C66" s="22" t="s">
        <v>12</v>
      </c>
      <c r="D66" s="8"/>
      <c r="E66" s="22" t="s">
        <v>47</v>
      </c>
      <c r="F66" s="30"/>
      <c r="G66" s="9">
        <f t="shared" ref="G66:G80" si="6">IF(ISERROR(VLOOKUP(E66,QBCALC,2,FALSE)*F66),0,VLOOKUP(E66,QBCALC,2,FALSE)*F66)</f>
        <v>0</v>
      </c>
      <c r="H66" s="10">
        <f t="shared" ref="H66:H80" si="7">IF(ISERROR(VLOOKUP(E66,QBCALC,3,FALSE)*F66),0,VLOOKUP(E66,QBCALC,3,FALSE)*F66)</f>
        <v>0</v>
      </c>
      <c r="I66" s="26"/>
      <c r="J66" s="26"/>
      <c r="K66" s="26"/>
      <c r="L66" s="26"/>
      <c r="M66" s="26"/>
      <c r="N66" s="26"/>
      <c r="O66" s="26"/>
      <c r="P66" s="96"/>
      <c r="Q66" s="96"/>
      <c r="R66" s="96"/>
      <c r="S66" s="96"/>
      <c r="T66" s="96"/>
      <c r="U66" s="96"/>
      <c r="V66" s="96"/>
      <c r="W66" s="95"/>
      <c r="X66" s="95"/>
      <c r="Y66" s="95"/>
      <c r="Z66" s="95"/>
      <c r="AA66" s="95"/>
      <c r="AB66" s="95"/>
    </row>
    <row r="67" spans="1:28" x14ac:dyDescent="0.2">
      <c r="A67" s="111"/>
      <c r="B67" s="44"/>
      <c r="C67" s="22" t="s">
        <v>13</v>
      </c>
      <c r="D67" s="8"/>
      <c r="E67" s="22" t="s">
        <v>47</v>
      </c>
      <c r="F67" s="30"/>
      <c r="G67" s="9">
        <f t="shared" si="6"/>
        <v>0</v>
      </c>
      <c r="H67" s="10">
        <f t="shared" si="7"/>
        <v>0</v>
      </c>
      <c r="I67" s="26"/>
      <c r="J67" s="26"/>
      <c r="K67" s="26"/>
      <c r="L67" s="26"/>
      <c r="M67" s="26"/>
      <c r="N67" s="26"/>
      <c r="O67" s="26"/>
      <c r="P67" s="96"/>
      <c r="Q67" s="96"/>
      <c r="R67" s="96"/>
      <c r="S67" s="96"/>
      <c r="T67" s="96"/>
      <c r="U67" s="96"/>
      <c r="V67" s="96"/>
      <c r="W67" s="167"/>
      <c r="X67" s="95"/>
      <c r="Y67" s="95"/>
      <c r="Z67" s="95"/>
      <c r="AA67" s="95"/>
      <c r="AB67" s="95"/>
    </row>
    <row r="68" spans="1:28" x14ac:dyDescent="0.2">
      <c r="A68" s="111"/>
      <c r="B68" s="44"/>
      <c r="C68" s="22" t="s">
        <v>14</v>
      </c>
      <c r="D68" s="8"/>
      <c r="E68" s="22" t="s">
        <v>47</v>
      </c>
      <c r="F68" s="30"/>
      <c r="G68" s="9">
        <f t="shared" si="6"/>
        <v>0</v>
      </c>
      <c r="H68" s="10">
        <f t="shared" si="7"/>
        <v>0</v>
      </c>
      <c r="I68" s="26"/>
      <c r="J68" s="26"/>
      <c r="K68" s="26"/>
      <c r="L68" s="26"/>
      <c r="M68" s="26"/>
      <c r="N68" s="26"/>
      <c r="O68" s="26"/>
      <c r="P68" s="96"/>
      <c r="Q68" s="96"/>
      <c r="R68" s="96"/>
      <c r="S68" s="96"/>
      <c r="T68" s="96"/>
      <c r="U68" s="96"/>
      <c r="V68" s="96"/>
      <c r="W68" s="167"/>
      <c r="X68" s="95"/>
      <c r="Y68" s="95"/>
      <c r="Z68" s="95"/>
      <c r="AA68" s="95"/>
      <c r="AB68" s="95"/>
    </row>
    <row r="69" spans="1:28" x14ac:dyDescent="0.2">
      <c r="A69" s="111"/>
      <c r="B69" s="44"/>
      <c r="C69" s="22" t="s">
        <v>15</v>
      </c>
      <c r="D69" s="8"/>
      <c r="E69" s="22" t="s">
        <v>47</v>
      </c>
      <c r="F69" s="30"/>
      <c r="G69" s="9">
        <f t="shared" si="6"/>
        <v>0</v>
      </c>
      <c r="H69" s="10">
        <f t="shared" si="7"/>
        <v>0</v>
      </c>
      <c r="I69" s="26"/>
      <c r="J69" s="26"/>
      <c r="K69" s="26"/>
      <c r="L69" s="26"/>
      <c r="M69" s="26"/>
      <c r="N69" s="26"/>
      <c r="O69" s="26"/>
      <c r="P69" s="96"/>
      <c r="Q69" s="96"/>
      <c r="R69" s="96"/>
      <c r="S69" s="96"/>
      <c r="T69" s="96"/>
      <c r="U69" s="96"/>
      <c r="V69" s="96"/>
      <c r="W69" s="167"/>
      <c r="X69" s="95"/>
      <c r="Y69" s="95"/>
      <c r="Z69" s="95"/>
      <c r="AA69" s="95"/>
      <c r="AB69" s="95"/>
    </row>
    <row r="70" spans="1:28" x14ac:dyDescent="0.2">
      <c r="A70" s="111"/>
      <c r="B70" s="44"/>
      <c r="C70" s="22" t="s">
        <v>0</v>
      </c>
      <c r="D70" s="8"/>
      <c r="E70" s="22" t="s">
        <v>47</v>
      </c>
      <c r="F70" s="30"/>
      <c r="G70" s="9">
        <f t="shared" si="6"/>
        <v>0</v>
      </c>
      <c r="H70" s="10">
        <f t="shared" si="7"/>
        <v>0</v>
      </c>
      <c r="I70" s="26"/>
      <c r="J70" s="26"/>
      <c r="K70" s="26"/>
      <c r="L70" s="26"/>
      <c r="M70" s="26"/>
      <c r="N70" s="26"/>
      <c r="O70" s="26"/>
      <c r="P70" s="26"/>
      <c r="Q70" s="26"/>
      <c r="R70" s="26"/>
      <c r="S70" s="26"/>
      <c r="T70" s="26"/>
      <c r="U70" s="26"/>
      <c r="V70" s="26"/>
      <c r="W70" s="19"/>
    </row>
    <row r="71" spans="1:28" x14ac:dyDescent="0.2">
      <c r="A71" s="111"/>
      <c r="B71" s="44"/>
      <c r="C71" s="22" t="s">
        <v>16</v>
      </c>
      <c r="D71" s="8"/>
      <c r="E71" s="22" t="s">
        <v>47</v>
      </c>
      <c r="F71" s="30"/>
      <c r="G71" s="9">
        <f t="shared" si="6"/>
        <v>0</v>
      </c>
      <c r="H71" s="10">
        <f t="shared" si="7"/>
        <v>0</v>
      </c>
      <c r="I71" s="26"/>
      <c r="J71" s="26"/>
      <c r="K71" s="26"/>
      <c r="L71" s="26"/>
      <c r="M71" s="26"/>
      <c r="N71" s="26"/>
      <c r="O71" s="26"/>
      <c r="P71" s="26"/>
      <c r="Q71" s="26"/>
      <c r="R71" s="26"/>
      <c r="S71" s="26"/>
      <c r="T71" s="26"/>
      <c r="U71" s="26"/>
      <c r="V71" s="26"/>
      <c r="W71" s="19"/>
    </row>
    <row r="72" spans="1:28" x14ac:dyDescent="0.2">
      <c r="A72" s="111"/>
      <c r="B72" s="44"/>
      <c r="C72" s="22" t="s">
        <v>17</v>
      </c>
      <c r="D72" s="8"/>
      <c r="E72" s="22" t="s">
        <v>47</v>
      </c>
      <c r="F72" s="30"/>
      <c r="G72" s="9">
        <f t="shared" si="6"/>
        <v>0</v>
      </c>
      <c r="H72" s="10">
        <f t="shared" si="7"/>
        <v>0</v>
      </c>
      <c r="I72" s="26"/>
      <c r="J72" s="26"/>
      <c r="K72" s="26"/>
      <c r="L72" s="26"/>
      <c r="M72" s="26"/>
      <c r="N72" s="26"/>
      <c r="O72" s="26"/>
      <c r="P72" s="26"/>
      <c r="Q72" s="26"/>
      <c r="R72" s="26"/>
      <c r="S72" s="26"/>
      <c r="T72" s="26"/>
      <c r="U72" s="26"/>
      <c r="V72" s="26"/>
      <c r="W72" s="19"/>
    </row>
    <row r="73" spans="1:28" x14ac:dyDescent="0.2">
      <c r="A73" s="111"/>
      <c r="B73" s="44"/>
      <c r="C73" s="22" t="s">
        <v>18</v>
      </c>
      <c r="D73" s="8"/>
      <c r="E73" s="22" t="s">
        <v>47</v>
      </c>
      <c r="F73" s="30"/>
      <c r="G73" s="9">
        <f t="shared" si="6"/>
        <v>0</v>
      </c>
      <c r="H73" s="10">
        <f t="shared" si="7"/>
        <v>0</v>
      </c>
      <c r="I73" s="26"/>
      <c r="J73" s="26"/>
      <c r="K73" s="26"/>
      <c r="L73" s="26"/>
      <c r="M73" s="26"/>
      <c r="N73" s="26"/>
      <c r="O73" s="26"/>
      <c r="P73" s="26"/>
      <c r="Q73" s="26"/>
      <c r="R73" s="26"/>
      <c r="S73" s="26"/>
      <c r="T73" s="26"/>
      <c r="U73" s="26"/>
      <c r="V73" s="26"/>
    </row>
    <row r="74" spans="1:28" x14ac:dyDescent="0.2">
      <c r="A74" s="111"/>
      <c r="B74" s="44"/>
      <c r="C74" s="22" t="s">
        <v>0</v>
      </c>
      <c r="D74" s="8"/>
      <c r="E74" s="22" t="s">
        <v>47</v>
      </c>
      <c r="F74" s="30"/>
      <c r="G74" s="9">
        <f t="shared" si="6"/>
        <v>0</v>
      </c>
      <c r="H74" s="10">
        <f t="shared" si="7"/>
        <v>0</v>
      </c>
      <c r="I74" s="26"/>
      <c r="J74" s="26"/>
      <c r="K74" s="26"/>
      <c r="L74" s="26"/>
      <c r="M74" s="26"/>
      <c r="N74" s="26"/>
      <c r="O74" s="26"/>
      <c r="P74" s="26"/>
      <c r="Q74" s="26"/>
      <c r="R74" s="26"/>
      <c r="S74" s="26"/>
      <c r="T74" s="26"/>
      <c r="U74" s="26"/>
      <c r="V74" s="26"/>
    </row>
    <row r="75" spans="1:28" x14ac:dyDescent="0.2">
      <c r="A75" s="111"/>
      <c r="B75" s="44"/>
      <c r="C75" s="22" t="s">
        <v>0</v>
      </c>
      <c r="D75" s="8"/>
      <c r="E75" s="22" t="s">
        <v>47</v>
      </c>
      <c r="F75" s="30"/>
      <c r="G75" s="9">
        <f t="shared" si="6"/>
        <v>0</v>
      </c>
      <c r="H75" s="10">
        <f t="shared" si="7"/>
        <v>0</v>
      </c>
      <c r="I75" s="26"/>
      <c r="J75" s="26"/>
      <c r="K75" s="26"/>
      <c r="L75" s="26"/>
      <c r="M75" s="26"/>
      <c r="N75" s="26"/>
      <c r="O75" s="26"/>
      <c r="P75" s="26"/>
      <c r="Q75" s="26"/>
      <c r="R75" s="26"/>
      <c r="S75" s="26"/>
      <c r="T75" s="26"/>
      <c r="U75" s="26"/>
      <c r="V75" s="26"/>
    </row>
    <row r="76" spans="1:28" hidden="1" x14ac:dyDescent="0.2">
      <c r="A76" s="111"/>
      <c r="B76" s="44"/>
      <c r="C76" s="22" t="s">
        <v>0</v>
      </c>
      <c r="D76" s="8"/>
      <c r="E76" s="22" t="s">
        <v>47</v>
      </c>
      <c r="F76" s="30"/>
      <c r="G76" s="9">
        <f t="shared" si="6"/>
        <v>0</v>
      </c>
      <c r="H76" s="10">
        <f t="shared" si="7"/>
        <v>0</v>
      </c>
      <c r="I76" s="26"/>
      <c r="J76" s="26"/>
      <c r="K76" s="26"/>
      <c r="L76" s="26"/>
      <c r="M76" s="26"/>
      <c r="N76" s="26"/>
      <c r="O76" s="26"/>
      <c r="P76" s="26"/>
      <c r="Q76" s="26"/>
      <c r="R76" s="26"/>
      <c r="S76" s="26"/>
      <c r="T76" s="26"/>
      <c r="U76" s="26"/>
      <c r="V76" s="26"/>
    </row>
    <row r="77" spans="1:28" hidden="1" x14ac:dyDescent="0.2">
      <c r="A77" s="111"/>
      <c r="B77" s="44"/>
      <c r="C77" s="22" t="s">
        <v>0</v>
      </c>
      <c r="D77" s="8"/>
      <c r="E77" s="22" t="s">
        <v>47</v>
      </c>
      <c r="F77" s="30"/>
      <c r="G77" s="9">
        <f t="shared" si="6"/>
        <v>0</v>
      </c>
      <c r="H77" s="10">
        <f t="shared" si="7"/>
        <v>0</v>
      </c>
      <c r="I77" s="26"/>
      <c r="J77" s="26"/>
      <c r="K77" s="26"/>
      <c r="L77" s="26"/>
      <c r="M77" s="26"/>
      <c r="N77" s="26"/>
      <c r="O77" s="26"/>
      <c r="P77" s="26"/>
      <c r="Q77" s="26"/>
      <c r="R77" s="26"/>
      <c r="S77" s="26"/>
      <c r="T77" s="26"/>
      <c r="U77" s="26"/>
      <c r="V77" s="26"/>
    </row>
    <row r="78" spans="1:28" hidden="1" x14ac:dyDescent="0.2">
      <c r="A78" s="111"/>
      <c r="B78" s="44"/>
      <c r="C78" s="22" t="s">
        <v>0</v>
      </c>
      <c r="D78" s="8"/>
      <c r="E78" s="22" t="s">
        <v>47</v>
      </c>
      <c r="F78" s="30"/>
      <c r="G78" s="9">
        <f t="shared" si="6"/>
        <v>0</v>
      </c>
      <c r="H78" s="10">
        <f t="shared" si="7"/>
        <v>0</v>
      </c>
      <c r="I78" s="26"/>
      <c r="J78" s="26"/>
      <c r="K78" s="26"/>
      <c r="L78" s="26"/>
      <c r="M78" s="26"/>
      <c r="N78" s="26"/>
      <c r="O78" s="26"/>
      <c r="P78" s="26"/>
      <c r="Q78" s="26"/>
      <c r="R78" s="26"/>
      <c r="S78" s="26"/>
      <c r="T78" s="26"/>
      <c r="U78" s="26"/>
      <c r="V78" s="26"/>
    </row>
    <row r="79" spans="1:28" hidden="1" x14ac:dyDescent="0.2">
      <c r="A79" s="111"/>
      <c r="B79" s="44"/>
      <c r="C79" s="22" t="s">
        <v>0</v>
      </c>
      <c r="D79" s="8"/>
      <c r="E79" s="22" t="s">
        <v>47</v>
      </c>
      <c r="F79" s="30"/>
      <c r="G79" s="9">
        <f t="shared" si="6"/>
        <v>0</v>
      </c>
      <c r="H79" s="10">
        <f t="shared" si="7"/>
        <v>0</v>
      </c>
      <c r="I79" s="26"/>
      <c r="J79" s="26"/>
      <c r="K79" s="26"/>
      <c r="L79" s="26"/>
      <c r="M79" s="26"/>
      <c r="N79" s="26"/>
      <c r="O79" s="26"/>
      <c r="P79" s="26"/>
      <c r="Q79" s="26"/>
      <c r="R79" s="26"/>
      <c r="S79" s="26"/>
      <c r="T79" s="26"/>
      <c r="U79" s="26"/>
      <c r="V79" s="26"/>
    </row>
    <row r="80" spans="1:28" hidden="1" x14ac:dyDescent="0.2">
      <c r="A80" s="111"/>
      <c r="B80" s="44"/>
      <c r="C80" s="22" t="s">
        <v>0</v>
      </c>
      <c r="D80" s="8"/>
      <c r="E80" s="22" t="s">
        <v>47</v>
      </c>
      <c r="F80" s="30"/>
      <c r="G80" s="9">
        <f t="shared" si="6"/>
        <v>0</v>
      </c>
      <c r="H80" s="10">
        <f t="shared" si="7"/>
        <v>0</v>
      </c>
      <c r="I80" s="26"/>
      <c r="J80" s="26"/>
      <c r="K80" s="26"/>
      <c r="L80" s="26"/>
      <c r="M80" s="26"/>
      <c r="N80" s="26"/>
      <c r="O80" s="26"/>
      <c r="P80" s="26"/>
      <c r="Q80" s="26"/>
      <c r="R80" s="26"/>
      <c r="S80" s="26"/>
      <c r="T80" s="26"/>
      <c r="U80" s="26"/>
      <c r="V80" s="26"/>
      <c r="W80" s="19"/>
    </row>
    <row r="81" spans="1:23" x14ac:dyDescent="0.2">
      <c r="A81" s="111"/>
      <c r="B81" s="1"/>
      <c r="C81" s="8"/>
      <c r="D81" s="8"/>
      <c r="E81" s="8"/>
      <c r="F81" s="8"/>
      <c r="G81" s="20"/>
      <c r="H81" s="21"/>
      <c r="I81" s="26"/>
      <c r="J81" s="26"/>
      <c r="K81" s="26"/>
      <c r="L81" s="26"/>
      <c r="M81" s="26"/>
      <c r="N81" s="26"/>
      <c r="O81" s="26"/>
      <c r="P81" s="26"/>
      <c r="Q81" s="26"/>
      <c r="R81" s="26"/>
      <c r="S81" s="26"/>
      <c r="T81" s="26"/>
      <c r="U81" s="26"/>
      <c r="V81" s="26"/>
      <c r="W81" s="19"/>
    </row>
    <row r="82" spans="1:23" x14ac:dyDescent="0.2">
      <c r="A82" s="111"/>
      <c r="B82" s="85"/>
      <c r="C82" s="86" t="s">
        <v>43</v>
      </c>
      <c r="D82" s="8"/>
      <c r="E82" s="8"/>
      <c r="F82" s="17"/>
      <c r="G82" s="17">
        <f>SUM(G83:G97)</f>
        <v>0</v>
      </c>
      <c r="H82" s="17">
        <f>SUM(H83:H97)</f>
        <v>0</v>
      </c>
      <c r="I82" s="26"/>
      <c r="J82" s="26"/>
      <c r="K82" s="26"/>
      <c r="L82" s="26"/>
      <c r="M82" s="26"/>
      <c r="N82" s="26"/>
      <c r="O82" s="26"/>
      <c r="P82" s="26"/>
      <c r="Q82" s="26"/>
      <c r="R82" s="26"/>
      <c r="S82" s="26"/>
      <c r="T82" s="26"/>
      <c r="U82" s="26"/>
      <c r="V82" s="26"/>
      <c r="W82" s="19"/>
    </row>
    <row r="83" spans="1:23" x14ac:dyDescent="0.2">
      <c r="A83" s="111"/>
      <c r="B83" s="1"/>
      <c r="C83" s="22" t="s">
        <v>19</v>
      </c>
      <c r="D83" s="8"/>
      <c r="E83" s="22" t="s">
        <v>47</v>
      </c>
      <c r="F83" s="30"/>
      <c r="G83" s="9">
        <f t="shared" ref="G83:G97" si="8">IF(ISERROR(VLOOKUP(E83,QBCALC,2,FALSE)*F83),0,VLOOKUP(E83,QBCALC,2,FALSE)*F83)</f>
        <v>0</v>
      </c>
      <c r="H83" s="10">
        <f t="shared" ref="H83:H97" si="9">IF(ISERROR(VLOOKUP(E83,QBCALC,3,FALSE)*F83),0,VLOOKUP(E83,QBCALC,3,FALSE)*F83)</f>
        <v>0</v>
      </c>
      <c r="I83" s="26"/>
      <c r="J83" s="26"/>
      <c r="K83" s="26"/>
      <c r="L83" s="26"/>
      <c r="M83" s="26"/>
      <c r="N83" s="26"/>
      <c r="O83" s="26"/>
      <c r="P83" s="26"/>
      <c r="Q83" s="26"/>
      <c r="R83" s="26"/>
      <c r="S83" s="26"/>
      <c r="T83" s="26"/>
      <c r="U83" s="26"/>
      <c r="V83" s="26"/>
      <c r="W83" s="19"/>
    </row>
    <row r="84" spans="1:23" x14ac:dyDescent="0.2">
      <c r="A84" s="111"/>
      <c r="B84" s="1"/>
      <c r="C84" s="22" t="s">
        <v>20</v>
      </c>
      <c r="D84" s="8"/>
      <c r="E84" s="22" t="s">
        <v>47</v>
      </c>
      <c r="F84" s="30"/>
      <c r="G84" s="9">
        <f t="shared" si="8"/>
        <v>0</v>
      </c>
      <c r="H84" s="10">
        <f t="shared" si="9"/>
        <v>0</v>
      </c>
      <c r="I84" s="26"/>
      <c r="J84" s="26"/>
      <c r="K84" s="26"/>
      <c r="L84" s="26"/>
      <c r="M84" s="26"/>
      <c r="N84" s="26"/>
      <c r="O84" s="26"/>
      <c r="P84" s="26"/>
      <c r="Q84" s="26"/>
      <c r="R84" s="26"/>
      <c r="S84" s="26"/>
      <c r="T84" s="26"/>
      <c r="U84" s="26"/>
      <c r="V84" s="26"/>
    </row>
    <row r="85" spans="1:23" x14ac:dyDescent="0.2">
      <c r="A85" s="111"/>
      <c r="B85" s="1"/>
      <c r="C85" s="22" t="s">
        <v>21</v>
      </c>
      <c r="D85" s="8"/>
      <c r="E85" s="22" t="s">
        <v>47</v>
      </c>
      <c r="F85" s="30"/>
      <c r="G85" s="9">
        <f t="shared" si="8"/>
        <v>0</v>
      </c>
      <c r="H85" s="10">
        <f t="shared" si="9"/>
        <v>0</v>
      </c>
      <c r="I85" s="26"/>
      <c r="J85" s="26"/>
      <c r="K85" s="26"/>
      <c r="L85" s="26"/>
      <c r="M85" s="26"/>
      <c r="N85" s="26"/>
      <c r="O85" s="26"/>
      <c r="P85" s="26"/>
      <c r="Q85" s="26"/>
      <c r="R85" s="26"/>
      <c r="S85" s="26"/>
      <c r="T85" s="26"/>
      <c r="U85" s="26"/>
      <c r="V85" s="26"/>
    </row>
    <row r="86" spans="1:23" x14ac:dyDescent="0.2">
      <c r="A86" s="111"/>
      <c r="B86" s="1"/>
      <c r="C86" s="22" t="s">
        <v>22</v>
      </c>
      <c r="D86" s="8"/>
      <c r="E86" s="22" t="s">
        <v>47</v>
      </c>
      <c r="F86" s="30"/>
      <c r="G86" s="9">
        <f t="shared" si="8"/>
        <v>0</v>
      </c>
      <c r="H86" s="10">
        <f t="shared" si="9"/>
        <v>0</v>
      </c>
      <c r="I86" s="26"/>
      <c r="J86" s="26"/>
      <c r="K86" s="26"/>
      <c r="L86" s="26"/>
      <c r="M86" s="26"/>
      <c r="N86" s="26"/>
      <c r="O86" s="26"/>
      <c r="P86" s="26"/>
      <c r="Q86" s="26"/>
      <c r="R86" s="26"/>
      <c r="S86" s="26"/>
      <c r="T86" s="26"/>
      <c r="U86" s="26"/>
      <c r="V86" s="26"/>
    </row>
    <row r="87" spans="1:23" x14ac:dyDescent="0.2">
      <c r="A87" s="111"/>
      <c r="B87" s="1"/>
      <c r="C87" s="22" t="s">
        <v>23</v>
      </c>
      <c r="D87" s="8"/>
      <c r="E87" s="22" t="s">
        <v>47</v>
      </c>
      <c r="F87" s="30"/>
      <c r="G87" s="9">
        <f t="shared" si="8"/>
        <v>0</v>
      </c>
      <c r="H87" s="10">
        <f t="shared" si="9"/>
        <v>0</v>
      </c>
      <c r="I87" s="26"/>
      <c r="J87" s="26"/>
      <c r="K87" s="26"/>
      <c r="L87" s="26"/>
      <c r="M87" s="26"/>
      <c r="N87" s="26"/>
      <c r="O87" s="26"/>
      <c r="P87" s="26"/>
      <c r="Q87" s="26"/>
      <c r="R87" s="26"/>
      <c r="S87" s="26"/>
      <c r="T87" s="26"/>
      <c r="U87" s="26"/>
      <c r="V87" s="26"/>
    </row>
    <row r="88" spans="1:23" x14ac:dyDescent="0.2">
      <c r="A88" s="111"/>
      <c r="B88" s="1"/>
      <c r="C88" s="22" t="s">
        <v>0</v>
      </c>
      <c r="D88" s="8"/>
      <c r="E88" s="22" t="s">
        <v>47</v>
      </c>
      <c r="F88" s="30"/>
      <c r="G88" s="9">
        <f t="shared" si="8"/>
        <v>0</v>
      </c>
      <c r="H88" s="10">
        <f t="shared" si="9"/>
        <v>0</v>
      </c>
      <c r="I88" s="26"/>
      <c r="J88" s="26"/>
      <c r="K88" s="26"/>
      <c r="L88" s="26"/>
      <c r="M88" s="26"/>
      <c r="N88" s="26"/>
      <c r="O88" s="26"/>
      <c r="P88" s="26"/>
      <c r="Q88" s="26"/>
      <c r="R88" s="26"/>
      <c r="S88" s="26"/>
      <c r="T88" s="26"/>
      <c r="U88" s="26"/>
      <c r="V88" s="26"/>
    </row>
    <row r="89" spans="1:23" x14ac:dyDescent="0.2">
      <c r="A89" s="111"/>
      <c r="B89" s="1"/>
      <c r="C89" s="22" t="s">
        <v>0</v>
      </c>
      <c r="D89" s="8"/>
      <c r="E89" s="22" t="s">
        <v>48</v>
      </c>
      <c r="F89" s="30"/>
      <c r="G89" s="9">
        <f t="shared" si="8"/>
        <v>0</v>
      </c>
      <c r="H89" s="10">
        <f t="shared" si="9"/>
        <v>0</v>
      </c>
      <c r="I89" s="26"/>
      <c r="J89" s="26"/>
      <c r="K89" s="26"/>
      <c r="L89" s="57"/>
      <c r="M89" s="26"/>
      <c r="N89" s="26"/>
      <c r="O89" s="26"/>
      <c r="P89" s="26"/>
      <c r="Q89" s="26"/>
      <c r="R89" s="26"/>
      <c r="S89" s="26"/>
      <c r="T89" s="26"/>
      <c r="U89" s="26"/>
      <c r="V89" s="26"/>
    </row>
    <row r="90" spans="1:23" x14ac:dyDescent="0.2">
      <c r="A90" s="111"/>
      <c r="B90" s="1"/>
      <c r="C90" s="22" t="s">
        <v>0</v>
      </c>
      <c r="D90" s="8"/>
      <c r="E90" s="22" t="s">
        <v>47</v>
      </c>
      <c r="F90" s="30"/>
      <c r="G90" s="9">
        <f t="shared" si="8"/>
        <v>0</v>
      </c>
      <c r="H90" s="10">
        <f t="shared" si="9"/>
        <v>0</v>
      </c>
      <c r="I90" s="26"/>
      <c r="J90" s="26"/>
      <c r="K90" s="26"/>
      <c r="L90" s="26"/>
      <c r="M90" s="26"/>
      <c r="N90" s="26"/>
      <c r="O90" s="26"/>
      <c r="P90" s="26"/>
      <c r="Q90" s="26"/>
      <c r="R90" s="26"/>
      <c r="S90" s="26"/>
      <c r="T90" s="26"/>
      <c r="U90" s="26"/>
      <c r="V90" s="26"/>
    </row>
    <row r="91" spans="1:23" x14ac:dyDescent="0.2">
      <c r="A91" s="111"/>
      <c r="B91" s="1"/>
      <c r="C91" s="22" t="s">
        <v>0</v>
      </c>
      <c r="D91" s="8"/>
      <c r="E91" s="22" t="s">
        <v>47</v>
      </c>
      <c r="F91" s="30"/>
      <c r="G91" s="9">
        <f t="shared" si="8"/>
        <v>0</v>
      </c>
      <c r="H91" s="10">
        <f t="shared" si="9"/>
        <v>0</v>
      </c>
      <c r="I91" s="26"/>
      <c r="J91" s="26"/>
      <c r="K91" s="26"/>
      <c r="L91" s="26"/>
      <c r="M91" s="26"/>
      <c r="N91" s="26"/>
      <c r="O91" s="26"/>
      <c r="P91" s="26"/>
      <c r="Q91" s="26"/>
      <c r="R91" s="26"/>
      <c r="S91" s="26"/>
      <c r="T91" s="26"/>
      <c r="U91" s="26"/>
      <c r="V91" s="26"/>
    </row>
    <row r="92" spans="1:23" x14ac:dyDescent="0.2">
      <c r="A92" s="111"/>
      <c r="B92" s="1"/>
      <c r="C92" s="22" t="s">
        <v>0</v>
      </c>
      <c r="D92" s="8"/>
      <c r="E92" s="22" t="s">
        <v>47</v>
      </c>
      <c r="F92" s="30"/>
      <c r="G92" s="9">
        <f t="shared" si="8"/>
        <v>0</v>
      </c>
      <c r="H92" s="10">
        <f t="shared" si="9"/>
        <v>0</v>
      </c>
      <c r="I92" s="26"/>
      <c r="J92" s="26"/>
      <c r="K92" s="26"/>
      <c r="L92" s="26"/>
      <c r="M92" s="26"/>
      <c r="N92" s="26"/>
      <c r="O92" s="26"/>
      <c r="P92" s="26"/>
      <c r="Q92" s="26"/>
      <c r="R92" s="26"/>
      <c r="S92" s="26"/>
      <c r="T92" s="26"/>
      <c r="U92" s="26"/>
      <c r="V92" s="26"/>
    </row>
    <row r="93" spans="1:23" hidden="1" x14ac:dyDescent="0.2">
      <c r="A93" s="111"/>
      <c r="B93" s="1"/>
      <c r="C93" s="22" t="s">
        <v>0</v>
      </c>
      <c r="D93" s="8"/>
      <c r="E93" s="22" t="s">
        <v>47</v>
      </c>
      <c r="F93" s="30"/>
      <c r="G93" s="9">
        <f t="shared" si="8"/>
        <v>0</v>
      </c>
      <c r="H93" s="10">
        <f t="shared" si="9"/>
        <v>0</v>
      </c>
      <c r="I93" s="26"/>
      <c r="J93" s="26"/>
      <c r="K93" s="26"/>
      <c r="L93" s="26"/>
      <c r="M93" s="26"/>
      <c r="N93" s="26"/>
      <c r="O93" s="26"/>
      <c r="P93" s="26"/>
      <c r="Q93" s="26"/>
      <c r="R93" s="26"/>
      <c r="S93" s="26"/>
      <c r="T93" s="26"/>
      <c r="U93" s="26"/>
      <c r="V93" s="26"/>
    </row>
    <row r="94" spans="1:23" hidden="1" x14ac:dyDescent="0.2">
      <c r="A94" s="111"/>
      <c r="B94" s="1"/>
      <c r="C94" s="22" t="s">
        <v>0</v>
      </c>
      <c r="D94" s="8"/>
      <c r="E94" s="22" t="s">
        <v>47</v>
      </c>
      <c r="F94" s="30"/>
      <c r="G94" s="9">
        <f t="shared" si="8"/>
        <v>0</v>
      </c>
      <c r="H94" s="10">
        <f t="shared" si="9"/>
        <v>0</v>
      </c>
      <c r="I94" s="26"/>
      <c r="J94" s="26"/>
      <c r="K94" s="26"/>
      <c r="L94" s="26"/>
      <c r="M94" s="26"/>
      <c r="N94" s="26"/>
      <c r="O94" s="26"/>
      <c r="P94" s="26"/>
      <c r="Q94" s="26"/>
      <c r="R94" s="26"/>
      <c r="S94" s="26"/>
      <c r="T94" s="26"/>
      <c r="U94" s="26"/>
      <c r="V94" s="26"/>
    </row>
    <row r="95" spans="1:23" hidden="1" x14ac:dyDescent="0.2">
      <c r="A95" s="111"/>
      <c r="B95" s="1"/>
      <c r="C95" s="22" t="s">
        <v>0</v>
      </c>
      <c r="D95" s="8"/>
      <c r="E95" s="22" t="s">
        <v>47</v>
      </c>
      <c r="F95" s="30"/>
      <c r="G95" s="9">
        <f t="shared" si="8"/>
        <v>0</v>
      </c>
      <c r="H95" s="10">
        <f t="shared" si="9"/>
        <v>0</v>
      </c>
      <c r="I95" s="26"/>
      <c r="J95" s="26"/>
      <c r="K95" s="26"/>
      <c r="L95" s="26"/>
      <c r="M95" s="26"/>
      <c r="N95" s="26"/>
      <c r="O95" s="26"/>
      <c r="P95" s="26"/>
      <c r="Q95" s="26"/>
      <c r="R95" s="26"/>
      <c r="S95" s="26"/>
      <c r="T95" s="26"/>
      <c r="U95" s="26"/>
      <c r="V95" s="26"/>
    </row>
    <row r="96" spans="1:23" hidden="1" x14ac:dyDescent="0.2">
      <c r="A96" s="111"/>
      <c r="B96" s="1"/>
      <c r="C96" s="22" t="s">
        <v>0</v>
      </c>
      <c r="D96" s="8"/>
      <c r="E96" s="22" t="s">
        <v>47</v>
      </c>
      <c r="F96" s="30"/>
      <c r="G96" s="9">
        <f t="shared" si="8"/>
        <v>0</v>
      </c>
      <c r="H96" s="10">
        <f t="shared" si="9"/>
        <v>0</v>
      </c>
      <c r="I96" s="26"/>
      <c r="J96" s="26"/>
      <c r="K96" s="26"/>
      <c r="L96" s="26"/>
      <c r="M96" s="26"/>
      <c r="N96" s="26"/>
      <c r="O96" s="26"/>
      <c r="P96" s="26"/>
      <c r="Q96" s="26"/>
      <c r="R96" s="26"/>
      <c r="S96" s="26"/>
      <c r="T96" s="26"/>
      <c r="U96" s="26"/>
      <c r="V96" s="26"/>
    </row>
    <row r="97" spans="1:23" hidden="1" x14ac:dyDescent="0.2">
      <c r="A97" s="111"/>
      <c r="B97" s="1"/>
      <c r="C97" s="22" t="s">
        <v>0</v>
      </c>
      <c r="D97" s="8"/>
      <c r="E97" s="22" t="s">
        <v>47</v>
      </c>
      <c r="F97" s="30"/>
      <c r="G97" s="9">
        <f t="shared" si="8"/>
        <v>0</v>
      </c>
      <c r="H97" s="10">
        <f t="shared" si="9"/>
        <v>0</v>
      </c>
      <c r="I97" s="26"/>
      <c r="J97" s="26"/>
      <c r="K97" s="26"/>
      <c r="L97" s="26"/>
      <c r="M97" s="26"/>
      <c r="N97" s="26"/>
      <c r="O97" s="26"/>
      <c r="P97" s="26"/>
      <c r="Q97" s="26"/>
      <c r="R97" s="26"/>
      <c r="S97" s="26"/>
      <c r="T97" s="26"/>
      <c r="U97" s="26"/>
      <c r="V97" s="26"/>
    </row>
    <row r="98" spans="1:23" x14ac:dyDescent="0.2">
      <c r="A98" s="111"/>
      <c r="B98" s="1"/>
      <c r="C98" s="8"/>
      <c r="D98" s="8"/>
      <c r="E98" s="8"/>
      <c r="F98" s="8"/>
      <c r="G98" s="9"/>
      <c r="H98" s="10"/>
      <c r="I98" s="26"/>
      <c r="J98" s="26"/>
      <c r="K98" s="26"/>
      <c r="L98" s="26"/>
      <c r="M98" s="26"/>
      <c r="N98" s="26"/>
      <c r="O98" s="26"/>
      <c r="P98" s="26"/>
      <c r="Q98" s="26"/>
      <c r="R98" s="26"/>
      <c r="S98" s="26"/>
      <c r="T98" s="26"/>
      <c r="U98" s="26"/>
      <c r="V98" s="26"/>
    </row>
    <row r="99" spans="1:23" x14ac:dyDescent="0.2">
      <c r="A99" s="111"/>
      <c r="B99" s="85"/>
      <c r="C99" s="86" t="s">
        <v>44</v>
      </c>
      <c r="D99" s="8"/>
      <c r="E99" s="8"/>
      <c r="F99" s="17"/>
      <c r="G99" s="17">
        <f>SUM(G100:G114)</f>
        <v>0</v>
      </c>
      <c r="H99" s="18">
        <f>SUM(H100:H114)</f>
        <v>0</v>
      </c>
      <c r="I99" s="26"/>
      <c r="J99" s="26"/>
      <c r="K99" s="26"/>
      <c r="L99" s="26"/>
      <c r="M99" s="26"/>
      <c r="N99" s="26"/>
      <c r="O99" s="26"/>
      <c r="P99" s="26"/>
      <c r="Q99" s="26"/>
      <c r="R99" s="26"/>
      <c r="S99" s="26"/>
      <c r="T99" s="26"/>
      <c r="U99" s="26"/>
      <c r="V99" s="26"/>
      <c r="W99" s="19"/>
    </row>
    <row r="100" spans="1:23" x14ac:dyDescent="0.2">
      <c r="A100" s="111"/>
      <c r="B100" s="1"/>
      <c r="C100" s="22" t="s">
        <v>24</v>
      </c>
      <c r="D100" s="8"/>
      <c r="E100" s="22" t="s">
        <v>47</v>
      </c>
      <c r="F100" s="30"/>
      <c r="G100" s="9">
        <f t="shared" ref="G100:G114" si="10">IF(ISERROR(VLOOKUP(E100,QBCALC,2,FALSE)*F100),0,VLOOKUP(E100,QBCALC,2,FALSE)*F100)</f>
        <v>0</v>
      </c>
      <c r="H100" s="10">
        <f t="shared" ref="H100:H114" si="11">IF(ISERROR(VLOOKUP(E100,QBCALC,3,FALSE)*F100),0,VLOOKUP(E100,QBCALC,3,FALSE)*F100)</f>
        <v>0</v>
      </c>
      <c r="I100" s="26"/>
      <c r="J100" s="26"/>
      <c r="K100" s="26"/>
      <c r="L100" s="26"/>
      <c r="M100" s="26"/>
      <c r="N100" s="26"/>
      <c r="O100" s="26"/>
      <c r="P100" s="26"/>
      <c r="Q100" s="26"/>
      <c r="R100" s="26"/>
      <c r="S100" s="26"/>
      <c r="T100" s="26"/>
      <c r="U100" s="26"/>
      <c r="V100" s="26"/>
    </row>
    <row r="101" spans="1:23" x14ac:dyDescent="0.2">
      <c r="A101" s="111"/>
      <c r="B101" s="1"/>
      <c r="C101" s="22" t="s">
        <v>26</v>
      </c>
      <c r="D101" s="8"/>
      <c r="E101" s="22" t="s">
        <v>49</v>
      </c>
      <c r="F101" s="30"/>
      <c r="G101" s="9">
        <f t="shared" si="10"/>
        <v>0</v>
      </c>
      <c r="H101" s="10">
        <f t="shared" si="11"/>
        <v>0</v>
      </c>
      <c r="I101" s="26"/>
      <c r="J101" s="26"/>
      <c r="K101" s="26"/>
      <c r="L101" s="26"/>
      <c r="M101" s="26"/>
      <c r="N101" s="26"/>
      <c r="O101" s="26"/>
      <c r="P101" s="26"/>
      <c r="Q101" s="26"/>
      <c r="R101" s="26"/>
      <c r="S101" s="26"/>
      <c r="T101" s="26"/>
      <c r="U101" s="26"/>
      <c r="V101" s="26"/>
    </row>
    <row r="102" spans="1:23" x14ac:dyDescent="0.2">
      <c r="A102" s="111"/>
      <c r="B102" s="1"/>
      <c r="C102" s="22" t="s">
        <v>27</v>
      </c>
      <c r="D102" s="8"/>
      <c r="E102" s="22" t="s">
        <v>47</v>
      </c>
      <c r="F102" s="30"/>
      <c r="G102" s="9">
        <f t="shared" si="10"/>
        <v>0</v>
      </c>
      <c r="H102" s="10">
        <f t="shared" si="11"/>
        <v>0</v>
      </c>
      <c r="I102" s="26"/>
      <c r="J102" s="26"/>
      <c r="K102" s="26"/>
      <c r="L102" s="26"/>
      <c r="M102" s="26"/>
      <c r="N102" s="26"/>
      <c r="O102" s="26"/>
      <c r="P102" s="26"/>
      <c r="Q102" s="26"/>
      <c r="R102" s="26"/>
      <c r="S102" s="26"/>
      <c r="T102" s="26"/>
      <c r="U102" s="26"/>
      <c r="V102" s="26"/>
    </row>
    <row r="103" spans="1:23" x14ac:dyDescent="0.2">
      <c r="A103" s="111"/>
      <c r="B103" s="1"/>
      <c r="C103" s="22" t="s">
        <v>28</v>
      </c>
      <c r="D103" s="8"/>
      <c r="E103" s="22" t="s">
        <v>47</v>
      </c>
      <c r="F103" s="30"/>
      <c r="G103" s="9">
        <f t="shared" si="10"/>
        <v>0</v>
      </c>
      <c r="H103" s="10">
        <f t="shared" si="11"/>
        <v>0</v>
      </c>
      <c r="I103" s="26"/>
      <c r="J103" s="26"/>
      <c r="K103" s="26"/>
      <c r="L103" s="26"/>
      <c r="M103" s="26"/>
      <c r="N103" s="26"/>
      <c r="O103" s="26"/>
      <c r="P103" s="26"/>
      <c r="Q103" s="26"/>
      <c r="R103" s="26"/>
      <c r="S103" s="26"/>
      <c r="T103" s="26"/>
      <c r="U103" s="26"/>
      <c r="V103" s="26"/>
    </row>
    <row r="104" spans="1:23" x14ac:dyDescent="0.2">
      <c r="A104" s="111"/>
      <c r="B104" s="1"/>
      <c r="C104" s="22" t="s">
        <v>29</v>
      </c>
      <c r="D104" s="8"/>
      <c r="E104" s="22" t="s">
        <v>47</v>
      </c>
      <c r="F104" s="30"/>
      <c r="G104" s="9">
        <f t="shared" si="10"/>
        <v>0</v>
      </c>
      <c r="H104" s="10">
        <f t="shared" si="11"/>
        <v>0</v>
      </c>
      <c r="I104" s="26"/>
      <c r="J104" s="26"/>
      <c r="K104" s="26"/>
      <c r="L104" s="26"/>
      <c r="M104" s="26"/>
      <c r="N104" s="26"/>
      <c r="O104" s="26"/>
      <c r="P104" s="26"/>
      <c r="Q104" s="26"/>
      <c r="R104" s="26"/>
      <c r="S104" s="26"/>
      <c r="T104" s="26"/>
      <c r="U104" s="26"/>
      <c r="V104" s="26"/>
    </row>
    <row r="105" spans="1:23" x14ac:dyDescent="0.2">
      <c r="A105" s="111"/>
      <c r="B105" s="1"/>
      <c r="C105" s="22" t="s">
        <v>30</v>
      </c>
      <c r="D105" s="8"/>
      <c r="E105" s="22" t="s">
        <v>46</v>
      </c>
      <c r="F105" s="30"/>
      <c r="G105" s="9">
        <f t="shared" si="10"/>
        <v>0</v>
      </c>
      <c r="H105" s="10">
        <f t="shared" si="11"/>
        <v>0</v>
      </c>
      <c r="I105" s="26"/>
      <c r="J105" s="26"/>
      <c r="K105" s="26"/>
      <c r="L105" s="26"/>
      <c r="M105" s="26"/>
      <c r="N105" s="26"/>
      <c r="O105" s="26"/>
      <c r="P105" s="26"/>
      <c r="Q105" s="26"/>
      <c r="R105" s="26"/>
      <c r="S105" s="26"/>
      <c r="T105" s="26"/>
      <c r="U105" s="26"/>
      <c r="V105" s="26"/>
    </row>
    <row r="106" spans="1:23" x14ac:dyDescent="0.2">
      <c r="A106" s="111"/>
      <c r="B106" s="1"/>
      <c r="C106" s="22" t="s">
        <v>31</v>
      </c>
      <c r="D106" s="8"/>
      <c r="E106" s="22" t="s">
        <v>50</v>
      </c>
      <c r="F106" s="30"/>
      <c r="G106" s="9">
        <f t="shared" si="10"/>
        <v>0</v>
      </c>
      <c r="H106" s="10">
        <f t="shared" si="11"/>
        <v>0</v>
      </c>
      <c r="I106" s="26"/>
      <c r="J106" s="26"/>
      <c r="K106" s="26"/>
      <c r="L106" s="26"/>
      <c r="M106" s="26"/>
      <c r="N106" s="26"/>
      <c r="O106" s="26"/>
      <c r="P106" s="26"/>
      <c r="Q106" s="26"/>
      <c r="R106" s="26"/>
      <c r="S106" s="26"/>
      <c r="T106" s="26"/>
      <c r="U106" s="26"/>
      <c r="V106" s="26"/>
    </row>
    <row r="107" spans="1:23" x14ac:dyDescent="0.2">
      <c r="A107" s="111"/>
      <c r="B107" s="1"/>
      <c r="C107" s="22" t="s">
        <v>0</v>
      </c>
      <c r="D107" s="8"/>
      <c r="E107" s="22" t="s">
        <v>47</v>
      </c>
      <c r="F107" s="30"/>
      <c r="G107" s="9">
        <f t="shared" si="10"/>
        <v>0</v>
      </c>
      <c r="H107" s="10">
        <f t="shared" si="11"/>
        <v>0</v>
      </c>
      <c r="I107" s="26"/>
      <c r="J107" s="26"/>
      <c r="K107" s="26"/>
      <c r="L107" s="26"/>
      <c r="M107" s="26"/>
      <c r="N107" s="26"/>
      <c r="O107" s="26"/>
      <c r="P107" s="26"/>
      <c r="Q107" s="26"/>
      <c r="R107" s="26"/>
      <c r="S107" s="26"/>
      <c r="T107" s="26"/>
      <c r="U107" s="26"/>
      <c r="V107" s="26"/>
    </row>
    <row r="108" spans="1:23" x14ac:dyDescent="0.2">
      <c r="A108" s="111"/>
      <c r="B108" s="1"/>
      <c r="C108" s="22" t="s">
        <v>0</v>
      </c>
      <c r="D108" s="8"/>
      <c r="E108" s="22" t="s">
        <v>47</v>
      </c>
      <c r="F108" s="30"/>
      <c r="G108" s="9">
        <f t="shared" si="10"/>
        <v>0</v>
      </c>
      <c r="H108" s="10">
        <f t="shared" si="11"/>
        <v>0</v>
      </c>
      <c r="I108" s="26"/>
      <c r="J108" s="26"/>
      <c r="K108" s="26"/>
      <c r="L108" s="26"/>
      <c r="M108" s="26"/>
      <c r="N108" s="26"/>
      <c r="O108" s="26"/>
      <c r="P108" s="26"/>
      <c r="Q108" s="26"/>
      <c r="R108" s="26"/>
      <c r="S108" s="26"/>
      <c r="T108" s="26"/>
      <c r="U108" s="26"/>
      <c r="V108" s="26"/>
    </row>
    <row r="109" spans="1:23" x14ac:dyDescent="0.2">
      <c r="A109" s="111"/>
      <c r="B109" s="1"/>
      <c r="C109" s="22" t="s">
        <v>0</v>
      </c>
      <c r="D109" s="8"/>
      <c r="E109" s="22" t="s">
        <v>47</v>
      </c>
      <c r="F109" s="30"/>
      <c r="G109" s="9">
        <f t="shared" si="10"/>
        <v>0</v>
      </c>
      <c r="H109" s="10">
        <f t="shared" si="11"/>
        <v>0</v>
      </c>
      <c r="I109" s="26"/>
      <c r="J109" s="26"/>
      <c r="K109" s="26"/>
      <c r="L109" s="26"/>
      <c r="M109" s="26"/>
      <c r="N109" s="26"/>
      <c r="O109" s="26"/>
      <c r="P109" s="26"/>
      <c r="Q109" s="26"/>
      <c r="R109" s="26"/>
      <c r="S109" s="26"/>
      <c r="T109" s="26"/>
      <c r="U109" s="26"/>
      <c r="V109" s="26"/>
    </row>
    <row r="110" spans="1:23" hidden="1" x14ac:dyDescent="0.2">
      <c r="A110" s="111"/>
      <c r="B110" s="1"/>
      <c r="C110" s="22" t="s">
        <v>0</v>
      </c>
      <c r="D110" s="8"/>
      <c r="E110" s="22" t="s">
        <v>47</v>
      </c>
      <c r="F110" s="30"/>
      <c r="G110" s="9">
        <f t="shared" si="10"/>
        <v>0</v>
      </c>
      <c r="H110" s="10">
        <f t="shared" si="11"/>
        <v>0</v>
      </c>
      <c r="I110" s="26"/>
      <c r="J110" s="26"/>
      <c r="K110" s="26"/>
      <c r="L110" s="26"/>
      <c r="M110" s="26"/>
      <c r="N110" s="26"/>
      <c r="O110" s="26"/>
      <c r="P110" s="26"/>
      <c r="Q110" s="26"/>
      <c r="R110" s="26"/>
      <c r="S110" s="26"/>
      <c r="T110" s="26"/>
      <c r="U110" s="26"/>
      <c r="V110" s="26"/>
    </row>
    <row r="111" spans="1:23" hidden="1" x14ac:dyDescent="0.2">
      <c r="A111" s="111"/>
      <c r="B111" s="1"/>
      <c r="C111" s="22" t="s">
        <v>0</v>
      </c>
      <c r="D111" s="8"/>
      <c r="E111" s="22" t="s">
        <v>47</v>
      </c>
      <c r="F111" s="30"/>
      <c r="G111" s="9">
        <f t="shared" si="10"/>
        <v>0</v>
      </c>
      <c r="H111" s="10">
        <f t="shared" si="11"/>
        <v>0</v>
      </c>
      <c r="I111" s="26"/>
      <c r="J111" s="26"/>
      <c r="K111" s="26"/>
      <c r="L111" s="26"/>
      <c r="M111" s="26"/>
      <c r="N111" s="26"/>
      <c r="O111" s="26"/>
      <c r="P111" s="26"/>
      <c r="Q111" s="26"/>
      <c r="R111" s="26"/>
      <c r="S111" s="26"/>
      <c r="T111" s="26"/>
      <c r="U111" s="26"/>
      <c r="V111" s="26"/>
    </row>
    <row r="112" spans="1:23" hidden="1" x14ac:dyDescent="0.2">
      <c r="A112" s="111"/>
      <c r="B112" s="1"/>
      <c r="C112" s="22" t="s">
        <v>0</v>
      </c>
      <c r="D112" s="8"/>
      <c r="E112" s="22" t="s">
        <v>47</v>
      </c>
      <c r="F112" s="30"/>
      <c r="G112" s="9">
        <f t="shared" si="10"/>
        <v>0</v>
      </c>
      <c r="H112" s="10">
        <f t="shared" si="11"/>
        <v>0</v>
      </c>
      <c r="I112" s="26"/>
      <c r="J112" s="26"/>
      <c r="K112" s="26"/>
      <c r="L112" s="26"/>
      <c r="M112" s="26"/>
      <c r="N112" s="26"/>
      <c r="O112" s="26"/>
      <c r="P112" s="26"/>
      <c r="Q112" s="26"/>
      <c r="R112" s="26"/>
      <c r="S112" s="26"/>
      <c r="T112" s="26"/>
      <c r="U112" s="26"/>
      <c r="V112" s="26"/>
    </row>
    <row r="113" spans="1:22" hidden="1" x14ac:dyDescent="0.2">
      <c r="A113" s="111"/>
      <c r="B113" s="1"/>
      <c r="C113" s="22" t="s">
        <v>0</v>
      </c>
      <c r="D113" s="8"/>
      <c r="E113" s="22" t="s">
        <v>47</v>
      </c>
      <c r="F113" s="30"/>
      <c r="G113" s="9">
        <f t="shared" si="10"/>
        <v>0</v>
      </c>
      <c r="H113" s="10">
        <f t="shared" si="11"/>
        <v>0</v>
      </c>
      <c r="I113" s="26"/>
      <c r="J113" s="26"/>
      <c r="K113" s="26"/>
      <c r="L113" s="26"/>
      <c r="M113" s="26"/>
      <c r="N113" s="26"/>
      <c r="O113" s="26"/>
      <c r="P113" s="26"/>
      <c r="Q113" s="26"/>
      <c r="R113" s="26"/>
      <c r="S113" s="26"/>
      <c r="T113" s="26"/>
      <c r="U113" s="26"/>
      <c r="V113" s="26"/>
    </row>
    <row r="114" spans="1:22" hidden="1" x14ac:dyDescent="0.2">
      <c r="A114" s="111"/>
      <c r="B114" s="1"/>
      <c r="C114" s="22" t="s">
        <v>0</v>
      </c>
      <c r="D114" s="8"/>
      <c r="E114" s="22" t="s">
        <v>47</v>
      </c>
      <c r="F114" s="30"/>
      <c r="G114" s="9">
        <f t="shared" si="10"/>
        <v>0</v>
      </c>
      <c r="H114" s="10">
        <f t="shared" si="11"/>
        <v>0</v>
      </c>
      <c r="I114" s="26"/>
      <c r="J114" s="26"/>
      <c r="K114" s="26"/>
      <c r="L114" s="26"/>
      <c r="M114" s="26"/>
      <c r="N114" s="26"/>
      <c r="O114" s="26"/>
      <c r="P114" s="26"/>
      <c r="Q114" s="26"/>
      <c r="R114" s="26"/>
      <c r="S114" s="26"/>
      <c r="T114" s="26"/>
      <c r="U114" s="26"/>
      <c r="V114" s="26"/>
    </row>
    <row r="115" spans="1:22" x14ac:dyDescent="0.2">
      <c r="A115" s="111"/>
      <c r="B115" s="1"/>
      <c r="C115" s="8"/>
      <c r="D115" s="8"/>
      <c r="E115" s="8"/>
      <c r="F115" s="8"/>
      <c r="G115" s="20"/>
      <c r="H115" s="21"/>
      <c r="I115" s="26"/>
      <c r="J115" s="26"/>
      <c r="K115" s="26"/>
      <c r="L115" s="26"/>
      <c r="M115" s="26"/>
      <c r="N115" s="26"/>
      <c r="O115" s="26"/>
      <c r="P115" s="26"/>
      <c r="Q115" s="26"/>
      <c r="R115" s="26"/>
      <c r="S115" s="26"/>
      <c r="T115" s="26"/>
      <c r="U115" s="26"/>
      <c r="V115" s="26"/>
    </row>
    <row r="116" spans="1:22" x14ac:dyDescent="0.2">
      <c r="A116" s="111"/>
      <c r="B116" s="85"/>
      <c r="C116" s="86" t="s">
        <v>178</v>
      </c>
      <c r="D116" s="8"/>
      <c r="E116" s="8"/>
      <c r="F116" s="17"/>
      <c r="G116" s="17">
        <f>SUM(G117:G131)</f>
        <v>0</v>
      </c>
      <c r="H116" s="18">
        <f>SUM(H117:H131)</f>
        <v>0</v>
      </c>
      <c r="I116" s="26"/>
      <c r="J116" s="26"/>
      <c r="K116" s="26"/>
      <c r="L116" s="26"/>
      <c r="M116" s="26"/>
      <c r="N116" s="26"/>
      <c r="O116" s="26"/>
      <c r="P116" s="26"/>
      <c r="Q116" s="26"/>
      <c r="R116" s="26"/>
      <c r="S116" s="26"/>
      <c r="T116" s="26"/>
      <c r="U116" s="26"/>
      <c r="V116" s="26"/>
    </row>
    <row r="117" spans="1:22" x14ac:dyDescent="0.2">
      <c r="A117" s="111"/>
      <c r="B117" s="1"/>
      <c r="C117" s="22" t="s">
        <v>25</v>
      </c>
      <c r="D117" s="8"/>
      <c r="E117" s="22" t="s">
        <v>47</v>
      </c>
      <c r="F117" s="30"/>
      <c r="G117" s="9">
        <f t="shared" ref="G117:G131" si="12">IF(ISERROR(VLOOKUP(E117,QBCALC,2,FALSE)*F117),0,VLOOKUP(E117,QBCALC,2,FALSE)*F117)</f>
        <v>0</v>
      </c>
      <c r="H117" s="10">
        <f t="shared" ref="H117:H131" si="13">IF(ISERROR(VLOOKUP(E117,QBCALC,3,FALSE)*F117),0,VLOOKUP(E117,QBCALC,3,FALSE)*F117)</f>
        <v>0</v>
      </c>
      <c r="I117" s="26"/>
      <c r="J117" s="26"/>
      <c r="K117" s="26"/>
      <c r="L117" s="26"/>
      <c r="M117" s="26"/>
      <c r="N117" s="26"/>
      <c r="O117" s="26"/>
      <c r="P117" s="26"/>
      <c r="Q117" s="26"/>
      <c r="R117" s="26"/>
      <c r="S117" s="26"/>
      <c r="T117" s="26"/>
      <c r="U117" s="26"/>
      <c r="V117" s="26"/>
    </row>
    <row r="118" spans="1:22" x14ac:dyDescent="0.2">
      <c r="A118" s="111"/>
      <c r="B118" s="1"/>
      <c r="C118" s="22" t="s">
        <v>179</v>
      </c>
      <c r="D118" s="8"/>
      <c r="E118" s="22" t="s">
        <v>46</v>
      </c>
      <c r="F118" s="30"/>
      <c r="G118" s="9">
        <f t="shared" si="12"/>
        <v>0</v>
      </c>
      <c r="H118" s="10">
        <f t="shared" si="13"/>
        <v>0</v>
      </c>
      <c r="I118" s="26"/>
      <c r="J118" s="26"/>
      <c r="K118" s="26"/>
      <c r="L118" s="26"/>
      <c r="M118" s="26"/>
      <c r="N118" s="26"/>
      <c r="O118" s="26"/>
      <c r="P118" s="26"/>
      <c r="Q118" s="26"/>
      <c r="R118" s="26"/>
      <c r="S118" s="26"/>
      <c r="T118" s="26"/>
      <c r="U118" s="26"/>
      <c r="V118" s="26"/>
    </row>
    <row r="119" spans="1:22" x14ac:dyDescent="0.2">
      <c r="A119" s="111"/>
      <c r="B119" s="1"/>
      <c r="C119" s="22" t="s">
        <v>180</v>
      </c>
      <c r="D119" s="8"/>
      <c r="E119" s="22" t="s">
        <v>46</v>
      </c>
      <c r="F119" s="30"/>
      <c r="G119" s="9">
        <f t="shared" si="12"/>
        <v>0</v>
      </c>
      <c r="H119" s="10">
        <f t="shared" si="13"/>
        <v>0</v>
      </c>
      <c r="I119" s="26"/>
      <c r="J119" s="26"/>
      <c r="K119" s="26"/>
      <c r="L119" s="26"/>
      <c r="M119" s="26"/>
      <c r="N119" s="26"/>
      <c r="O119" s="26"/>
      <c r="P119" s="26"/>
      <c r="Q119" s="26"/>
      <c r="R119" s="26"/>
      <c r="S119" s="26"/>
      <c r="T119" s="26"/>
      <c r="U119" s="26"/>
      <c r="V119" s="26"/>
    </row>
    <row r="120" spans="1:22" x14ac:dyDescent="0.2">
      <c r="A120" s="111"/>
      <c r="B120" s="1"/>
      <c r="C120" s="22" t="s">
        <v>181</v>
      </c>
      <c r="D120" s="8"/>
      <c r="E120" s="22" t="s">
        <v>46</v>
      </c>
      <c r="F120" s="30"/>
      <c r="G120" s="9">
        <f t="shared" si="12"/>
        <v>0</v>
      </c>
      <c r="H120" s="10">
        <f t="shared" si="13"/>
        <v>0</v>
      </c>
      <c r="I120" s="26"/>
      <c r="J120" s="26"/>
      <c r="K120" s="26"/>
      <c r="L120" s="26"/>
      <c r="M120" s="26"/>
      <c r="N120" s="26"/>
      <c r="O120" s="26"/>
      <c r="P120" s="26"/>
      <c r="Q120" s="26"/>
      <c r="R120" s="26"/>
      <c r="S120" s="26"/>
      <c r="T120" s="26"/>
      <c r="U120" s="26"/>
      <c r="V120" s="26"/>
    </row>
    <row r="121" spans="1:22" x14ac:dyDescent="0.2">
      <c r="A121" s="111"/>
      <c r="B121" s="1"/>
      <c r="C121" s="22" t="s">
        <v>182</v>
      </c>
      <c r="D121" s="8"/>
      <c r="E121" s="22" t="s">
        <v>46</v>
      </c>
      <c r="F121" s="30"/>
      <c r="G121" s="9">
        <f t="shared" si="12"/>
        <v>0</v>
      </c>
      <c r="H121" s="10">
        <f t="shared" si="13"/>
        <v>0</v>
      </c>
      <c r="I121" s="26"/>
      <c r="J121" s="26"/>
      <c r="K121" s="26"/>
      <c r="L121" s="26"/>
      <c r="M121" s="26"/>
      <c r="N121" s="26"/>
      <c r="O121" s="26"/>
      <c r="P121" s="26"/>
      <c r="Q121" s="26"/>
      <c r="R121" s="26"/>
      <c r="S121" s="26"/>
      <c r="T121" s="26"/>
      <c r="U121" s="26"/>
      <c r="V121" s="26"/>
    </row>
    <row r="122" spans="1:22" x14ac:dyDescent="0.2">
      <c r="A122" s="111"/>
      <c r="B122" s="1"/>
      <c r="C122" s="22" t="s">
        <v>0</v>
      </c>
      <c r="D122" s="8"/>
      <c r="E122" s="22" t="s">
        <v>47</v>
      </c>
      <c r="F122" s="30"/>
      <c r="G122" s="9">
        <f t="shared" si="12"/>
        <v>0</v>
      </c>
      <c r="H122" s="10">
        <f t="shared" si="13"/>
        <v>0</v>
      </c>
      <c r="I122" s="26"/>
      <c r="J122" s="26"/>
      <c r="K122" s="26"/>
      <c r="L122" s="26"/>
      <c r="M122" s="26"/>
      <c r="N122" s="26"/>
      <c r="O122" s="26"/>
      <c r="P122" s="26"/>
      <c r="Q122" s="26"/>
      <c r="R122" s="26"/>
      <c r="S122" s="26"/>
      <c r="T122" s="26"/>
      <c r="U122" s="26"/>
      <c r="V122" s="26"/>
    </row>
    <row r="123" spans="1:22" x14ac:dyDescent="0.2">
      <c r="A123" s="111"/>
      <c r="B123" s="1"/>
      <c r="C123" s="22" t="s">
        <v>0</v>
      </c>
      <c r="D123" s="8"/>
      <c r="E123" s="22" t="s">
        <v>46</v>
      </c>
      <c r="F123" s="30"/>
      <c r="G123" s="9">
        <f t="shared" si="12"/>
        <v>0</v>
      </c>
      <c r="H123" s="10">
        <f t="shared" si="13"/>
        <v>0</v>
      </c>
      <c r="I123" s="26"/>
      <c r="J123" s="26"/>
      <c r="K123" s="26"/>
      <c r="L123" s="26"/>
      <c r="M123" s="26"/>
      <c r="N123" s="26"/>
      <c r="O123" s="26"/>
      <c r="P123" s="26"/>
      <c r="Q123" s="26"/>
      <c r="R123" s="26"/>
      <c r="S123" s="26"/>
      <c r="T123" s="26"/>
      <c r="U123" s="26"/>
      <c r="V123" s="26"/>
    </row>
    <row r="124" spans="1:22" x14ac:dyDescent="0.2">
      <c r="A124" s="111"/>
      <c r="B124" s="1"/>
      <c r="C124" s="22" t="s">
        <v>0</v>
      </c>
      <c r="D124" s="8"/>
      <c r="E124" s="22" t="s">
        <v>50</v>
      </c>
      <c r="F124" s="30"/>
      <c r="G124" s="9">
        <f t="shared" si="12"/>
        <v>0</v>
      </c>
      <c r="H124" s="10">
        <f t="shared" si="13"/>
        <v>0</v>
      </c>
      <c r="I124" s="26"/>
      <c r="J124" s="26"/>
      <c r="K124" s="26"/>
      <c r="L124" s="26"/>
      <c r="M124" s="26"/>
      <c r="N124" s="26"/>
      <c r="O124" s="26"/>
      <c r="P124" s="26"/>
      <c r="Q124" s="26"/>
      <c r="R124" s="26"/>
      <c r="S124" s="26"/>
      <c r="T124" s="26"/>
      <c r="U124" s="26"/>
      <c r="V124" s="26"/>
    </row>
    <row r="125" spans="1:22" x14ac:dyDescent="0.2">
      <c r="A125" s="111"/>
      <c r="B125" s="1"/>
      <c r="C125" s="22" t="s">
        <v>0</v>
      </c>
      <c r="D125" s="8"/>
      <c r="E125" s="22" t="s">
        <v>50</v>
      </c>
      <c r="F125" s="30"/>
      <c r="G125" s="9">
        <f t="shared" si="12"/>
        <v>0</v>
      </c>
      <c r="H125" s="10">
        <f t="shared" si="13"/>
        <v>0</v>
      </c>
      <c r="I125" s="26"/>
      <c r="J125" s="26"/>
      <c r="K125" s="26"/>
      <c r="L125" s="26"/>
      <c r="M125" s="26"/>
      <c r="N125" s="26"/>
      <c r="O125" s="26"/>
      <c r="P125" s="26"/>
      <c r="Q125" s="26"/>
      <c r="R125" s="26"/>
      <c r="S125" s="26"/>
      <c r="T125" s="26"/>
      <c r="U125" s="26"/>
      <c r="V125" s="26"/>
    </row>
    <row r="126" spans="1:22" x14ac:dyDescent="0.2">
      <c r="A126" s="111"/>
      <c r="B126" s="1"/>
      <c r="C126" s="22" t="s">
        <v>0</v>
      </c>
      <c r="D126" s="8"/>
      <c r="E126" s="22" t="s">
        <v>50</v>
      </c>
      <c r="F126" s="30"/>
      <c r="G126" s="9">
        <f t="shared" si="12"/>
        <v>0</v>
      </c>
      <c r="H126" s="10">
        <f t="shared" si="13"/>
        <v>0</v>
      </c>
      <c r="I126" s="26"/>
      <c r="J126" s="26"/>
      <c r="K126" s="26"/>
      <c r="L126" s="26"/>
      <c r="M126" s="26"/>
      <c r="N126" s="26"/>
      <c r="O126" s="26"/>
      <c r="P126" s="26"/>
      <c r="Q126" s="26"/>
      <c r="R126" s="26"/>
      <c r="S126" s="26"/>
      <c r="T126" s="26"/>
      <c r="U126" s="26"/>
      <c r="V126" s="26"/>
    </row>
    <row r="127" spans="1:22" hidden="1" x14ac:dyDescent="0.2">
      <c r="A127" s="111"/>
      <c r="B127" s="1"/>
      <c r="C127" s="22" t="s">
        <v>0</v>
      </c>
      <c r="D127" s="8"/>
      <c r="E127" s="22" t="s">
        <v>50</v>
      </c>
      <c r="F127" s="30"/>
      <c r="G127" s="9">
        <f t="shared" si="12"/>
        <v>0</v>
      </c>
      <c r="H127" s="10">
        <f t="shared" si="13"/>
        <v>0</v>
      </c>
      <c r="I127" s="26"/>
      <c r="J127" s="26"/>
      <c r="K127" s="26"/>
      <c r="L127" s="26"/>
      <c r="M127" s="26"/>
      <c r="N127" s="26"/>
      <c r="O127" s="26"/>
      <c r="P127" s="26"/>
      <c r="Q127" s="26"/>
      <c r="R127" s="26"/>
      <c r="S127" s="26"/>
      <c r="T127" s="26"/>
      <c r="U127" s="26"/>
      <c r="V127" s="26"/>
    </row>
    <row r="128" spans="1:22" hidden="1" x14ac:dyDescent="0.2">
      <c r="A128" s="111"/>
      <c r="B128" s="1"/>
      <c r="C128" s="22" t="s">
        <v>0</v>
      </c>
      <c r="D128" s="8"/>
      <c r="E128" s="22" t="s">
        <v>50</v>
      </c>
      <c r="F128" s="30"/>
      <c r="G128" s="9">
        <f t="shared" si="12"/>
        <v>0</v>
      </c>
      <c r="H128" s="10">
        <f t="shared" si="13"/>
        <v>0</v>
      </c>
      <c r="I128" s="26"/>
      <c r="J128" s="26"/>
      <c r="K128" s="26"/>
      <c r="L128" s="26"/>
      <c r="M128" s="26"/>
      <c r="N128" s="26"/>
      <c r="O128" s="26"/>
      <c r="P128" s="26"/>
      <c r="Q128" s="26"/>
      <c r="R128" s="26"/>
      <c r="S128" s="26"/>
      <c r="T128" s="26"/>
      <c r="U128" s="26"/>
      <c r="V128" s="26"/>
    </row>
    <row r="129" spans="1:22" hidden="1" x14ac:dyDescent="0.2">
      <c r="A129" s="111"/>
      <c r="B129" s="1"/>
      <c r="C129" s="22" t="s">
        <v>0</v>
      </c>
      <c r="D129" s="8"/>
      <c r="E129" s="22" t="s">
        <v>50</v>
      </c>
      <c r="F129" s="30"/>
      <c r="G129" s="9">
        <f t="shared" si="12"/>
        <v>0</v>
      </c>
      <c r="H129" s="10">
        <f t="shared" si="13"/>
        <v>0</v>
      </c>
      <c r="I129" s="26"/>
      <c r="J129" s="26"/>
      <c r="K129" s="26"/>
      <c r="L129" s="26"/>
      <c r="M129" s="26"/>
      <c r="N129" s="26"/>
      <c r="O129" s="26"/>
      <c r="P129" s="26"/>
      <c r="Q129" s="26"/>
      <c r="R129" s="26"/>
      <c r="S129" s="26"/>
      <c r="T129" s="26"/>
      <c r="U129" s="26"/>
      <c r="V129" s="26"/>
    </row>
    <row r="130" spans="1:22" hidden="1" x14ac:dyDescent="0.2">
      <c r="A130" s="111"/>
      <c r="B130" s="1"/>
      <c r="C130" s="22" t="s">
        <v>0</v>
      </c>
      <c r="D130" s="8"/>
      <c r="E130" s="22" t="s">
        <v>50</v>
      </c>
      <c r="F130" s="30"/>
      <c r="G130" s="9">
        <f t="shared" si="12"/>
        <v>0</v>
      </c>
      <c r="H130" s="10">
        <f t="shared" si="13"/>
        <v>0</v>
      </c>
      <c r="I130" s="26"/>
      <c r="J130" s="26"/>
      <c r="K130" s="26"/>
      <c r="L130" s="26"/>
      <c r="M130" s="26"/>
      <c r="N130" s="26"/>
      <c r="O130" s="26"/>
      <c r="P130" s="26"/>
      <c r="Q130" s="26"/>
      <c r="R130" s="26"/>
      <c r="S130" s="26"/>
      <c r="T130" s="26"/>
      <c r="U130" s="26"/>
      <c r="V130" s="26"/>
    </row>
    <row r="131" spans="1:22" hidden="1" x14ac:dyDescent="0.2">
      <c r="A131" s="111"/>
      <c r="B131" s="1"/>
      <c r="C131" s="22" t="s">
        <v>0</v>
      </c>
      <c r="D131" s="8"/>
      <c r="E131" s="22" t="s">
        <v>47</v>
      </c>
      <c r="F131" s="30"/>
      <c r="G131" s="9">
        <f t="shared" si="12"/>
        <v>0</v>
      </c>
      <c r="H131" s="10">
        <f t="shared" si="13"/>
        <v>0</v>
      </c>
      <c r="I131" s="26"/>
      <c r="J131" s="26"/>
      <c r="K131" s="26"/>
      <c r="L131" s="26"/>
      <c r="M131" s="26"/>
      <c r="N131" s="26"/>
      <c r="O131" s="26"/>
      <c r="P131" s="26"/>
      <c r="Q131" s="26"/>
      <c r="R131" s="26"/>
      <c r="S131" s="26"/>
      <c r="T131" s="26"/>
      <c r="U131" s="26"/>
      <c r="V131" s="26"/>
    </row>
    <row r="132" spans="1:22" x14ac:dyDescent="0.2">
      <c r="A132" s="111"/>
      <c r="B132" s="1"/>
      <c r="C132" s="8"/>
      <c r="D132" s="8"/>
      <c r="E132" s="8"/>
      <c r="F132" s="8"/>
      <c r="G132" s="20"/>
      <c r="H132" s="21"/>
      <c r="I132" s="26"/>
      <c r="J132" s="26"/>
      <c r="K132" s="26"/>
      <c r="L132" s="26"/>
      <c r="M132" s="26"/>
      <c r="N132" s="26"/>
      <c r="O132" s="26"/>
      <c r="P132" s="26"/>
      <c r="Q132" s="26"/>
      <c r="R132" s="26"/>
      <c r="S132" s="26"/>
      <c r="T132" s="26"/>
      <c r="U132" s="26"/>
      <c r="V132" s="26"/>
    </row>
    <row r="133" spans="1:22" x14ac:dyDescent="0.2">
      <c r="A133" s="111"/>
      <c r="B133" s="85"/>
      <c r="C133" s="86" t="s">
        <v>183</v>
      </c>
      <c r="D133" s="8"/>
      <c r="E133" s="8"/>
      <c r="F133" s="17"/>
      <c r="G133" s="17">
        <f>SUM(G134:G148)</f>
        <v>0</v>
      </c>
      <c r="H133" s="18">
        <f>SUM(H134:H148)</f>
        <v>0</v>
      </c>
      <c r="I133" s="26"/>
      <c r="J133" s="26"/>
      <c r="K133" s="26"/>
      <c r="L133" s="26"/>
      <c r="M133" s="26"/>
      <c r="N133" s="26"/>
      <c r="O133" s="26"/>
      <c r="P133" s="26"/>
      <c r="Q133" s="26"/>
      <c r="R133" s="26"/>
      <c r="S133" s="26"/>
      <c r="T133" s="26"/>
      <c r="U133" s="26"/>
      <c r="V133" s="26"/>
    </row>
    <row r="134" spans="1:22" x14ac:dyDescent="0.2">
      <c r="A134" s="111"/>
      <c r="B134" s="1"/>
      <c r="C134" s="22" t="s">
        <v>184</v>
      </c>
      <c r="D134" s="8"/>
      <c r="E134" s="22" t="s">
        <v>47</v>
      </c>
      <c r="F134" s="30"/>
      <c r="G134" s="9">
        <f t="shared" ref="G134:G148" si="14">IF(ISERROR(VLOOKUP(E134,QBCALC,2,FALSE)*F134),0,VLOOKUP(E134,QBCALC,2,FALSE)*F134)</f>
        <v>0</v>
      </c>
      <c r="H134" s="10">
        <f t="shared" ref="H134:H148" si="15">IF(ISERROR(VLOOKUP(E134,QBCALC,3,FALSE)*F134),0,VLOOKUP(E134,QBCALC,3,FALSE)*F134)</f>
        <v>0</v>
      </c>
      <c r="I134" s="26"/>
      <c r="J134" s="26"/>
      <c r="K134" s="26"/>
      <c r="L134" s="26"/>
      <c r="M134" s="26"/>
      <c r="N134" s="26"/>
      <c r="O134" s="26"/>
      <c r="P134" s="26"/>
      <c r="Q134" s="26"/>
      <c r="R134" s="26"/>
      <c r="S134" s="26"/>
      <c r="T134" s="26"/>
      <c r="U134" s="26"/>
      <c r="V134" s="26"/>
    </row>
    <row r="135" spans="1:22" x14ac:dyDescent="0.2">
      <c r="A135" s="111"/>
      <c r="B135" s="1"/>
      <c r="C135" s="22" t="s">
        <v>185</v>
      </c>
      <c r="D135" s="8"/>
      <c r="E135" s="22" t="s">
        <v>47</v>
      </c>
      <c r="F135" s="30"/>
      <c r="G135" s="9">
        <f t="shared" si="14"/>
        <v>0</v>
      </c>
      <c r="H135" s="10">
        <f t="shared" si="15"/>
        <v>0</v>
      </c>
      <c r="I135" s="26"/>
      <c r="J135" s="26"/>
      <c r="K135" s="26"/>
      <c r="L135" s="26"/>
      <c r="M135" s="26"/>
      <c r="N135" s="26"/>
      <c r="O135" s="26"/>
      <c r="P135" s="26"/>
      <c r="Q135" s="26"/>
      <c r="R135" s="26"/>
      <c r="S135" s="26"/>
      <c r="T135" s="26"/>
      <c r="U135" s="26"/>
      <c r="V135" s="26"/>
    </row>
    <row r="136" spans="1:22" x14ac:dyDescent="0.2">
      <c r="A136" s="111"/>
      <c r="B136" s="1"/>
      <c r="C136" s="22" t="s">
        <v>186</v>
      </c>
      <c r="D136" s="8"/>
      <c r="E136" s="22" t="s">
        <v>47</v>
      </c>
      <c r="F136" s="30"/>
      <c r="G136" s="9">
        <f t="shared" si="14"/>
        <v>0</v>
      </c>
      <c r="H136" s="10">
        <f t="shared" si="15"/>
        <v>0</v>
      </c>
      <c r="I136" s="26"/>
      <c r="J136" s="26"/>
      <c r="K136" s="26"/>
      <c r="L136" s="26"/>
      <c r="M136" s="26"/>
      <c r="N136" s="26"/>
      <c r="O136" s="26"/>
      <c r="P136" s="26"/>
      <c r="Q136" s="26"/>
      <c r="R136" s="26"/>
      <c r="S136" s="26"/>
      <c r="T136" s="26"/>
      <c r="U136" s="26"/>
      <c r="V136" s="26"/>
    </row>
    <row r="137" spans="1:22" x14ac:dyDescent="0.2">
      <c r="A137" s="111"/>
      <c r="B137" s="1"/>
      <c r="C137" s="22" t="s">
        <v>187</v>
      </c>
      <c r="D137" s="8"/>
      <c r="E137" s="22" t="s">
        <v>47</v>
      </c>
      <c r="F137" s="30"/>
      <c r="G137" s="9">
        <f t="shared" si="14"/>
        <v>0</v>
      </c>
      <c r="H137" s="10">
        <f t="shared" si="15"/>
        <v>0</v>
      </c>
      <c r="I137" s="26"/>
      <c r="J137" s="26"/>
      <c r="K137" s="26"/>
      <c r="L137" s="26"/>
      <c r="M137" s="26"/>
      <c r="N137" s="26"/>
      <c r="O137" s="26"/>
      <c r="P137" s="26"/>
      <c r="Q137" s="26"/>
      <c r="R137" s="26"/>
      <c r="S137" s="26"/>
      <c r="T137" s="26"/>
      <c r="U137" s="26"/>
      <c r="V137" s="26"/>
    </row>
    <row r="138" spans="1:22" x14ac:dyDescent="0.2">
      <c r="A138" s="111"/>
      <c r="B138" s="1"/>
      <c r="C138" s="22" t="s">
        <v>35</v>
      </c>
      <c r="D138" s="8"/>
      <c r="E138" s="22" t="s">
        <v>47</v>
      </c>
      <c r="F138" s="30"/>
      <c r="G138" s="9">
        <f t="shared" si="14"/>
        <v>0</v>
      </c>
      <c r="H138" s="10">
        <f t="shared" si="15"/>
        <v>0</v>
      </c>
      <c r="I138" s="26"/>
      <c r="J138" s="26"/>
      <c r="K138" s="26"/>
      <c r="L138" s="26"/>
      <c r="M138" s="26"/>
      <c r="N138" s="26"/>
      <c r="O138" s="26"/>
      <c r="P138" s="26"/>
      <c r="Q138" s="26"/>
      <c r="R138" s="26"/>
      <c r="S138" s="26"/>
      <c r="T138" s="26"/>
      <c r="U138" s="26"/>
      <c r="V138" s="26"/>
    </row>
    <row r="139" spans="1:22" x14ac:dyDescent="0.2">
      <c r="A139" s="111"/>
      <c r="B139" s="1"/>
      <c r="C139" s="22" t="s">
        <v>188</v>
      </c>
      <c r="D139" s="8"/>
      <c r="E139" s="22" t="s">
        <v>47</v>
      </c>
      <c r="F139" s="30"/>
      <c r="G139" s="9">
        <f t="shared" si="14"/>
        <v>0</v>
      </c>
      <c r="H139" s="10">
        <f t="shared" si="15"/>
        <v>0</v>
      </c>
      <c r="I139" s="26"/>
      <c r="J139" s="26"/>
      <c r="K139" s="26"/>
      <c r="L139" s="26"/>
      <c r="M139" s="26"/>
      <c r="N139" s="26"/>
      <c r="O139" s="26"/>
      <c r="P139" s="26"/>
      <c r="Q139" s="26"/>
      <c r="R139" s="26"/>
      <c r="S139" s="26"/>
      <c r="T139" s="26"/>
      <c r="U139" s="26"/>
      <c r="V139" s="26"/>
    </row>
    <row r="140" spans="1:22" x14ac:dyDescent="0.2">
      <c r="A140" s="111"/>
      <c r="B140" s="1"/>
      <c r="C140" s="22" t="s">
        <v>0</v>
      </c>
      <c r="D140" s="8"/>
      <c r="E140" s="22" t="s">
        <v>192</v>
      </c>
      <c r="F140" s="30"/>
      <c r="G140" s="9">
        <f t="shared" si="14"/>
        <v>0</v>
      </c>
      <c r="H140" s="10">
        <f t="shared" si="15"/>
        <v>0</v>
      </c>
      <c r="I140" s="26"/>
      <c r="J140" s="26"/>
      <c r="K140" s="26"/>
      <c r="L140" s="26"/>
      <c r="M140" s="26"/>
      <c r="N140" s="26"/>
      <c r="O140" s="26"/>
      <c r="P140" s="26"/>
      <c r="Q140" s="26"/>
      <c r="R140" s="26"/>
      <c r="S140" s="26"/>
      <c r="T140" s="26"/>
      <c r="U140" s="26"/>
      <c r="V140" s="26"/>
    </row>
    <row r="141" spans="1:22" x14ac:dyDescent="0.2">
      <c r="A141" s="111"/>
      <c r="B141" s="1"/>
      <c r="C141" s="22" t="s">
        <v>0</v>
      </c>
      <c r="D141" s="8"/>
      <c r="E141" s="22" t="s">
        <v>50</v>
      </c>
      <c r="F141" s="30"/>
      <c r="G141" s="9">
        <f t="shared" si="14"/>
        <v>0</v>
      </c>
      <c r="H141" s="10">
        <f t="shared" si="15"/>
        <v>0</v>
      </c>
      <c r="I141" s="26"/>
      <c r="J141" s="26"/>
      <c r="K141" s="26"/>
      <c r="L141" s="26"/>
      <c r="M141" s="26"/>
      <c r="N141" s="26"/>
      <c r="O141" s="26"/>
      <c r="P141" s="26"/>
      <c r="Q141" s="26"/>
      <c r="R141" s="26"/>
      <c r="S141" s="26"/>
      <c r="T141" s="26"/>
      <c r="U141" s="26"/>
      <c r="V141" s="26"/>
    </row>
    <row r="142" spans="1:22" x14ac:dyDescent="0.2">
      <c r="A142" s="111"/>
      <c r="B142" s="1"/>
      <c r="C142" s="22" t="s">
        <v>0</v>
      </c>
      <c r="D142" s="8"/>
      <c r="E142" s="22" t="s">
        <v>50</v>
      </c>
      <c r="F142" s="30"/>
      <c r="G142" s="9">
        <f t="shared" si="14"/>
        <v>0</v>
      </c>
      <c r="H142" s="10">
        <f t="shared" si="15"/>
        <v>0</v>
      </c>
      <c r="I142" s="26"/>
      <c r="J142" s="26"/>
      <c r="K142" s="26"/>
      <c r="L142" s="26"/>
      <c r="M142" s="26"/>
      <c r="N142" s="26"/>
      <c r="O142" s="26"/>
      <c r="P142" s="26"/>
      <c r="Q142" s="26"/>
      <c r="R142" s="26"/>
      <c r="S142" s="26"/>
      <c r="T142" s="26"/>
      <c r="U142" s="26"/>
      <c r="V142" s="26"/>
    </row>
    <row r="143" spans="1:22" x14ac:dyDescent="0.2">
      <c r="A143" s="111"/>
      <c r="B143" s="1"/>
      <c r="C143" s="22" t="s">
        <v>0</v>
      </c>
      <c r="D143" s="8"/>
      <c r="E143" s="22" t="s">
        <v>50</v>
      </c>
      <c r="F143" s="30"/>
      <c r="G143" s="9">
        <f t="shared" si="14"/>
        <v>0</v>
      </c>
      <c r="H143" s="10">
        <f t="shared" si="15"/>
        <v>0</v>
      </c>
      <c r="I143" s="26"/>
      <c r="J143" s="26"/>
      <c r="K143" s="26"/>
      <c r="L143" s="26"/>
      <c r="M143" s="26"/>
      <c r="N143" s="26"/>
      <c r="O143" s="26"/>
      <c r="P143" s="26"/>
      <c r="Q143" s="26"/>
      <c r="R143" s="26"/>
      <c r="S143" s="26"/>
      <c r="T143" s="26"/>
      <c r="U143" s="26"/>
      <c r="V143" s="26"/>
    </row>
    <row r="144" spans="1:22" hidden="1" x14ac:dyDescent="0.2">
      <c r="A144" s="111"/>
      <c r="B144" s="1"/>
      <c r="C144" s="22" t="s">
        <v>0</v>
      </c>
      <c r="D144" s="8"/>
      <c r="E144" s="22" t="s">
        <v>50</v>
      </c>
      <c r="F144" s="30"/>
      <c r="G144" s="9">
        <f t="shared" si="14"/>
        <v>0</v>
      </c>
      <c r="H144" s="10">
        <f t="shared" si="15"/>
        <v>0</v>
      </c>
      <c r="I144" s="26"/>
      <c r="J144" s="26"/>
      <c r="K144" s="26"/>
      <c r="L144" s="26"/>
      <c r="M144" s="26"/>
      <c r="N144" s="26"/>
      <c r="O144" s="26"/>
      <c r="P144" s="26"/>
      <c r="Q144" s="26"/>
      <c r="R144" s="26"/>
      <c r="S144" s="26"/>
      <c r="T144" s="26"/>
      <c r="U144" s="26"/>
      <c r="V144" s="26"/>
    </row>
    <row r="145" spans="1:22" hidden="1" x14ac:dyDescent="0.2">
      <c r="A145" s="111"/>
      <c r="B145" s="1"/>
      <c r="C145" s="22" t="s">
        <v>0</v>
      </c>
      <c r="D145" s="8"/>
      <c r="E145" s="22" t="s">
        <v>50</v>
      </c>
      <c r="F145" s="30"/>
      <c r="G145" s="9">
        <f t="shared" si="14"/>
        <v>0</v>
      </c>
      <c r="H145" s="10">
        <f t="shared" si="15"/>
        <v>0</v>
      </c>
      <c r="I145" s="26"/>
      <c r="J145" s="26"/>
      <c r="K145" s="26"/>
      <c r="L145" s="26"/>
      <c r="M145" s="26"/>
      <c r="N145" s="26"/>
      <c r="O145" s="26"/>
      <c r="P145" s="26"/>
      <c r="Q145" s="26"/>
      <c r="R145" s="26"/>
      <c r="S145" s="26"/>
      <c r="T145" s="26"/>
      <c r="U145" s="26"/>
      <c r="V145" s="26"/>
    </row>
    <row r="146" spans="1:22" hidden="1" x14ac:dyDescent="0.2">
      <c r="A146" s="111"/>
      <c r="B146" s="1"/>
      <c r="C146" s="22" t="s">
        <v>0</v>
      </c>
      <c r="D146" s="8"/>
      <c r="E146" s="22" t="s">
        <v>50</v>
      </c>
      <c r="F146" s="30"/>
      <c r="G146" s="9">
        <f t="shared" si="14"/>
        <v>0</v>
      </c>
      <c r="H146" s="10">
        <f t="shared" si="15"/>
        <v>0</v>
      </c>
      <c r="I146" s="26"/>
      <c r="J146" s="26"/>
      <c r="K146" s="26"/>
      <c r="L146" s="26"/>
      <c r="M146" s="26"/>
      <c r="N146" s="26"/>
      <c r="O146" s="26"/>
      <c r="P146" s="26"/>
      <c r="Q146" s="26"/>
      <c r="R146" s="26"/>
      <c r="S146" s="26"/>
      <c r="T146" s="26"/>
      <c r="U146" s="26"/>
      <c r="V146" s="26"/>
    </row>
    <row r="147" spans="1:22" hidden="1" x14ac:dyDescent="0.2">
      <c r="A147" s="111"/>
      <c r="B147" s="1"/>
      <c r="C147" s="22" t="s">
        <v>0</v>
      </c>
      <c r="D147" s="8"/>
      <c r="E147" s="22" t="s">
        <v>50</v>
      </c>
      <c r="F147" s="30"/>
      <c r="G147" s="9">
        <f t="shared" si="14"/>
        <v>0</v>
      </c>
      <c r="H147" s="10">
        <f t="shared" si="15"/>
        <v>0</v>
      </c>
      <c r="I147" s="26"/>
      <c r="J147" s="26"/>
      <c r="K147" s="26"/>
      <c r="L147" s="26"/>
      <c r="M147" s="26"/>
      <c r="N147" s="26"/>
      <c r="O147" s="26"/>
      <c r="P147" s="26"/>
      <c r="Q147" s="26"/>
      <c r="R147" s="26"/>
      <c r="S147" s="26"/>
      <c r="T147" s="26"/>
      <c r="U147" s="26"/>
      <c r="V147" s="26"/>
    </row>
    <row r="148" spans="1:22" hidden="1" x14ac:dyDescent="0.2">
      <c r="A148" s="111"/>
      <c r="B148" s="1"/>
      <c r="C148" s="22" t="s">
        <v>0</v>
      </c>
      <c r="D148" s="8"/>
      <c r="E148" s="22" t="s">
        <v>47</v>
      </c>
      <c r="F148" s="30"/>
      <c r="G148" s="9">
        <f t="shared" si="14"/>
        <v>0</v>
      </c>
      <c r="H148" s="10">
        <f t="shared" si="15"/>
        <v>0</v>
      </c>
      <c r="I148" s="26"/>
      <c r="J148" s="26"/>
      <c r="K148" s="26"/>
      <c r="L148" s="26"/>
      <c r="M148" s="26"/>
      <c r="N148" s="26"/>
      <c r="O148" s="26"/>
      <c r="P148" s="26"/>
      <c r="Q148" s="26"/>
      <c r="R148" s="26"/>
      <c r="S148" s="26"/>
      <c r="T148" s="26"/>
      <c r="U148" s="26"/>
      <c r="V148" s="26"/>
    </row>
    <row r="149" spans="1:22" x14ac:dyDescent="0.2">
      <c r="A149" s="111"/>
      <c r="B149" s="1"/>
      <c r="C149" s="8"/>
      <c r="D149" s="8"/>
      <c r="E149" s="8"/>
      <c r="F149" s="8"/>
      <c r="G149" s="20"/>
      <c r="H149" s="21"/>
      <c r="I149" s="26"/>
      <c r="J149" s="26"/>
      <c r="K149" s="26"/>
      <c r="L149" s="26"/>
      <c r="M149" s="26"/>
      <c r="N149" s="26"/>
      <c r="O149" s="26"/>
      <c r="P149" s="26"/>
      <c r="Q149" s="26"/>
      <c r="R149" s="26"/>
      <c r="S149" s="26"/>
      <c r="T149" s="26"/>
      <c r="U149" s="26"/>
      <c r="V149" s="26"/>
    </row>
    <row r="150" spans="1:22" x14ac:dyDescent="0.2">
      <c r="A150" s="111"/>
      <c r="B150" s="85"/>
      <c r="C150" s="86" t="s">
        <v>45</v>
      </c>
      <c r="D150" s="8"/>
      <c r="E150" s="8"/>
      <c r="F150" s="17"/>
      <c r="G150" s="17">
        <f>SUM(G151:G165)</f>
        <v>0</v>
      </c>
      <c r="H150" s="18">
        <f>SUM(H151:H165)</f>
        <v>0</v>
      </c>
      <c r="I150" s="26"/>
      <c r="J150" s="26"/>
      <c r="K150" s="26"/>
      <c r="L150" s="26"/>
      <c r="M150" s="26"/>
      <c r="N150" s="26"/>
      <c r="O150" s="26"/>
      <c r="P150" s="26"/>
      <c r="Q150" s="26"/>
      <c r="R150" s="26"/>
      <c r="S150" s="26"/>
      <c r="T150" s="26"/>
      <c r="U150" s="26"/>
      <c r="V150" s="26"/>
    </row>
    <row r="151" spans="1:22" x14ac:dyDescent="0.2">
      <c r="A151" s="111"/>
      <c r="B151" s="1"/>
      <c r="C151" s="22" t="s">
        <v>189</v>
      </c>
      <c r="D151" s="8"/>
      <c r="E151" s="22" t="s">
        <v>47</v>
      </c>
      <c r="F151" s="30"/>
      <c r="G151" s="9">
        <f t="shared" ref="G151:G165" si="16">IF(ISERROR(VLOOKUP(E151,QBCALC,2,FALSE)*F151),0,VLOOKUP(E151,QBCALC,2,FALSE)*F151)</f>
        <v>0</v>
      </c>
      <c r="H151" s="10">
        <f t="shared" ref="H151:H165" si="17">IF(ISERROR(VLOOKUP(E151,QBCALC,3,FALSE)*F151),0,VLOOKUP(E151,QBCALC,3,FALSE)*F151)</f>
        <v>0</v>
      </c>
      <c r="I151" s="26"/>
      <c r="J151" s="26"/>
      <c r="K151" s="26"/>
      <c r="L151" s="26"/>
      <c r="M151" s="26"/>
      <c r="N151" s="26"/>
      <c r="O151" s="26"/>
      <c r="P151" s="26"/>
      <c r="Q151" s="26"/>
      <c r="R151" s="26"/>
      <c r="S151" s="26"/>
      <c r="T151" s="26"/>
      <c r="U151" s="26"/>
      <c r="V151" s="26"/>
    </row>
    <row r="152" spans="1:22" x14ac:dyDescent="0.2">
      <c r="A152" s="111"/>
      <c r="B152" s="1"/>
      <c r="C152" s="22" t="s">
        <v>190</v>
      </c>
      <c r="D152" s="8"/>
      <c r="E152" s="22" t="s">
        <v>47</v>
      </c>
      <c r="F152" s="30"/>
      <c r="G152" s="9">
        <f t="shared" si="16"/>
        <v>0</v>
      </c>
      <c r="H152" s="10">
        <f t="shared" si="17"/>
        <v>0</v>
      </c>
      <c r="I152" s="26"/>
      <c r="J152" s="26"/>
      <c r="K152" s="26"/>
      <c r="L152" s="26"/>
      <c r="M152" s="26"/>
      <c r="N152" s="26"/>
      <c r="O152" s="26"/>
      <c r="P152" s="26"/>
      <c r="Q152" s="26"/>
      <c r="R152" s="26"/>
      <c r="S152" s="26"/>
      <c r="T152" s="26"/>
      <c r="U152" s="26"/>
      <c r="V152" s="26"/>
    </row>
    <row r="153" spans="1:22" x14ac:dyDescent="0.2">
      <c r="A153" s="111"/>
      <c r="B153" s="1"/>
      <c r="C153" s="22" t="s">
        <v>34</v>
      </c>
      <c r="D153" s="8"/>
      <c r="E153" s="22" t="s">
        <v>47</v>
      </c>
      <c r="F153" s="30"/>
      <c r="G153" s="9">
        <f t="shared" si="16"/>
        <v>0</v>
      </c>
      <c r="H153" s="10">
        <f t="shared" si="17"/>
        <v>0</v>
      </c>
      <c r="I153" s="26"/>
      <c r="J153" s="26"/>
      <c r="K153" s="26"/>
      <c r="L153" s="26"/>
      <c r="M153" s="26"/>
      <c r="N153" s="26"/>
      <c r="O153" s="26"/>
      <c r="P153" s="26"/>
      <c r="Q153" s="26"/>
      <c r="R153" s="26"/>
      <c r="S153" s="26"/>
      <c r="T153" s="26"/>
      <c r="U153" s="26"/>
      <c r="V153" s="26"/>
    </row>
    <row r="154" spans="1:22" x14ac:dyDescent="0.2">
      <c r="A154" s="111"/>
      <c r="B154" s="1"/>
      <c r="C154" s="22" t="s">
        <v>32</v>
      </c>
      <c r="D154" s="8"/>
      <c r="E154" s="22" t="s">
        <v>47</v>
      </c>
      <c r="F154" s="30"/>
      <c r="G154" s="9">
        <f t="shared" si="16"/>
        <v>0</v>
      </c>
      <c r="H154" s="10">
        <f t="shared" si="17"/>
        <v>0</v>
      </c>
      <c r="I154" s="26"/>
      <c r="J154" s="26"/>
      <c r="K154" s="26"/>
      <c r="L154" s="26"/>
      <c r="M154" s="26"/>
      <c r="N154" s="26"/>
      <c r="O154" s="26"/>
      <c r="P154" s="26"/>
      <c r="Q154" s="26"/>
      <c r="R154" s="26"/>
      <c r="S154" s="26"/>
      <c r="T154" s="26"/>
      <c r="U154" s="26"/>
      <c r="V154" s="26"/>
    </row>
    <row r="155" spans="1:22" x14ac:dyDescent="0.2">
      <c r="A155" s="111"/>
      <c r="B155" s="1"/>
      <c r="C155" s="22" t="s">
        <v>33</v>
      </c>
      <c r="D155" s="8"/>
      <c r="E155" s="22" t="s">
        <v>47</v>
      </c>
      <c r="F155" s="30"/>
      <c r="G155" s="9">
        <f t="shared" si="16"/>
        <v>0</v>
      </c>
      <c r="H155" s="10">
        <f t="shared" si="17"/>
        <v>0</v>
      </c>
      <c r="I155" s="26"/>
      <c r="J155" s="26"/>
      <c r="K155" s="26"/>
      <c r="L155" s="26"/>
      <c r="M155" s="26"/>
      <c r="N155" s="26"/>
      <c r="O155" s="26"/>
      <c r="P155" s="26"/>
      <c r="Q155" s="26"/>
      <c r="R155" s="26"/>
      <c r="S155" s="26"/>
      <c r="T155" s="26"/>
      <c r="U155" s="26"/>
      <c r="V155" s="26"/>
    </row>
    <row r="156" spans="1:22" x14ac:dyDescent="0.2">
      <c r="A156" s="111"/>
      <c r="B156" s="1"/>
      <c r="C156" s="22" t="s">
        <v>36</v>
      </c>
      <c r="D156" s="8"/>
      <c r="E156" s="22" t="s">
        <v>47</v>
      </c>
      <c r="F156" s="30"/>
      <c r="G156" s="9">
        <f t="shared" si="16"/>
        <v>0</v>
      </c>
      <c r="H156" s="10">
        <f t="shared" si="17"/>
        <v>0</v>
      </c>
      <c r="I156" s="26"/>
      <c r="J156" s="26"/>
      <c r="K156" s="26"/>
      <c r="L156" s="26"/>
      <c r="M156" s="26"/>
      <c r="N156" s="26"/>
      <c r="O156" s="26"/>
      <c r="P156" s="26"/>
      <c r="Q156" s="26"/>
      <c r="R156" s="26"/>
      <c r="S156" s="26"/>
      <c r="T156" s="26"/>
      <c r="U156" s="26"/>
      <c r="V156" s="26"/>
    </row>
    <row r="157" spans="1:22" x14ac:dyDescent="0.2">
      <c r="A157" s="111"/>
      <c r="B157" s="1"/>
      <c r="C157" s="22" t="s">
        <v>37</v>
      </c>
      <c r="D157" s="8"/>
      <c r="E157" s="22" t="s">
        <v>192</v>
      </c>
      <c r="F157" s="30"/>
      <c r="G157" s="9">
        <f t="shared" si="16"/>
        <v>0</v>
      </c>
      <c r="H157" s="10">
        <f t="shared" si="17"/>
        <v>0</v>
      </c>
      <c r="I157" s="26"/>
      <c r="J157" s="26"/>
      <c r="K157" s="26"/>
      <c r="L157" s="26"/>
      <c r="M157" s="26"/>
      <c r="N157" s="26"/>
      <c r="O157" s="26"/>
      <c r="P157" s="26"/>
      <c r="Q157" s="26"/>
      <c r="R157" s="26"/>
      <c r="S157" s="26"/>
      <c r="T157" s="26"/>
      <c r="U157" s="26"/>
      <c r="V157" s="26"/>
    </row>
    <row r="158" spans="1:22" x14ac:dyDescent="0.2">
      <c r="A158" s="111"/>
      <c r="B158" s="1"/>
      <c r="C158" s="22" t="s">
        <v>38</v>
      </c>
      <c r="D158" s="8"/>
      <c r="E158" s="22" t="s">
        <v>50</v>
      </c>
      <c r="F158" s="30"/>
      <c r="G158" s="9">
        <f t="shared" si="16"/>
        <v>0</v>
      </c>
      <c r="H158" s="10">
        <f t="shared" si="17"/>
        <v>0</v>
      </c>
      <c r="I158" s="26"/>
      <c r="J158" s="26"/>
      <c r="K158" s="26"/>
      <c r="L158" s="26"/>
      <c r="M158" s="26"/>
      <c r="N158" s="26"/>
      <c r="O158" s="26"/>
      <c r="P158" s="26"/>
      <c r="Q158" s="26"/>
      <c r="R158" s="26"/>
      <c r="S158" s="26"/>
      <c r="T158" s="26"/>
      <c r="U158" s="26"/>
      <c r="V158" s="26"/>
    </row>
    <row r="159" spans="1:22" x14ac:dyDescent="0.2">
      <c r="A159" s="111"/>
      <c r="B159" s="1"/>
      <c r="C159" s="22" t="s">
        <v>39</v>
      </c>
      <c r="D159" s="8"/>
      <c r="E159" s="22" t="s">
        <v>50</v>
      </c>
      <c r="F159" s="30"/>
      <c r="G159" s="9">
        <f t="shared" si="16"/>
        <v>0</v>
      </c>
      <c r="H159" s="10">
        <f t="shared" si="17"/>
        <v>0</v>
      </c>
      <c r="I159" s="26"/>
      <c r="J159" s="26"/>
      <c r="K159" s="26"/>
      <c r="L159" s="26"/>
      <c r="M159" s="26"/>
      <c r="N159" s="26"/>
      <c r="O159" s="26"/>
      <c r="P159" s="26"/>
      <c r="Q159" s="26"/>
      <c r="R159" s="26"/>
      <c r="S159" s="26"/>
      <c r="T159" s="26"/>
      <c r="U159" s="26"/>
      <c r="V159" s="26"/>
    </row>
    <row r="160" spans="1:22" x14ac:dyDescent="0.2">
      <c r="A160" s="111"/>
      <c r="B160" s="1"/>
      <c r="C160" s="22" t="s">
        <v>0</v>
      </c>
      <c r="D160" s="8"/>
      <c r="E160" s="22" t="s">
        <v>50</v>
      </c>
      <c r="F160" s="30"/>
      <c r="G160" s="9">
        <f t="shared" si="16"/>
        <v>0</v>
      </c>
      <c r="H160" s="10">
        <f t="shared" si="17"/>
        <v>0</v>
      </c>
      <c r="I160" s="26"/>
      <c r="J160" s="26"/>
      <c r="K160" s="26"/>
      <c r="L160" s="26"/>
      <c r="M160" s="26"/>
      <c r="N160" s="26"/>
      <c r="O160" s="26"/>
      <c r="P160" s="26"/>
      <c r="Q160" s="26"/>
      <c r="R160" s="26"/>
      <c r="S160" s="26"/>
      <c r="T160" s="26"/>
      <c r="U160" s="26"/>
      <c r="V160" s="26"/>
    </row>
    <row r="161" spans="1:22" hidden="1" x14ac:dyDescent="0.2">
      <c r="A161" s="111"/>
      <c r="B161" s="1"/>
      <c r="C161" s="22" t="s">
        <v>0</v>
      </c>
      <c r="D161" s="8"/>
      <c r="E161" s="22" t="s">
        <v>50</v>
      </c>
      <c r="F161" s="30"/>
      <c r="G161" s="9">
        <f t="shared" si="16"/>
        <v>0</v>
      </c>
      <c r="H161" s="10">
        <f t="shared" si="17"/>
        <v>0</v>
      </c>
      <c r="I161" s="26"/>
      <c r="J161" s="26"/>
      <c r="K161" s="26"/>
      <c r="L161" s="26"/>
      <c r="M161" s="26"/>
      <c r="N161" s="26"/>
      <c r="O161" s="26"/>
      <c r="P161" s="26"/>
      <c r="Q161" s="26"/>
      <c r="R161" s="26"/>
      <c r="S161" s="26"/>
      <c r="T161" s="26"/>
      <c r="U161" s="26"/>
      <c r="V161" s="26"/>
    </row>
    <row r="162" spans="1:22" hidden="1" x14ac:dyDescent="0.2">
      <c r="A162" s="111"/>
      <c r="B162" s="1"/>
      <c r="C162" s="22" t="s">
        <v>0</v>
      </c>
      <c r="D162" s="8"/>
      <c r="E162" s="22" t="s">
        <v>50</v>
      </c>
      <c r="F162" s="30"/>
      <c r="G162" s="9">
        <f t="shared" si="16"/>
        <v>0</v>
      </c>
      <c r="H162" s="10">
        <f t="shared" si="17"/>
        <v>0</v>
      </c>
      <c r="I162" s="26"/>
      <c r="J162" s="26"/>
      <c r="K162" s="26"/>
      <c r="L162" s="26"/>
      <c r="M162" s="26"/>
      <c r="N162" s="26"/>
      <c r="O162" s="26"/>
      <c r="P162" s="26"/>
      <c r="Q162" s="26"/>
      <c r="R162" s="26"/>
      <c r="S162" s="26"/>
      <c r="T162" s="26"/>
      <c r="U162" s="26"/>
      <c r="V162" s="26"/>
    </row>
    <row r="163" spans="1:22" hidden="1" x14ac:dyDescent="0.2">
      <c r="A163" s="111"/>
      <c r="B163" s="1"/>
      <c r="C163" s="22" t="s">
        <v>0</v>
      </c>
      <c r="D163" s="8"/>
      <c r="E163" s="22" t="s">
        <v>50</v>
      </c>
      <c r="F163" s="30"/>
      <c r="G163" s="9">
        <f t="shared" si="16"/>
        <v>0</v>
      </c>
      <c r="H163" s="10">
        <f t="shared" si="17"/>
        <v>0</v>
      </c>
      <c r="I163" s="26"/>
      <c r="J163" s="26"/>
      <c r="K163" s="26"/>
      <c r="L163" s="26"/>
      <c r="M163" s="26"/>
      <c r="N163" s="26"/>
      <c r="O163" s="26"/>
      <c r="P163" s="26"/>
      <c r="Q163" s="26"/>
      <c r="R163" s="26"/>
      <c r="S163" s="26"/>
      <c r="T163" s="26"/>
      <c r="U163" s="26"/>
      <c r="V163" s="26"/>
    </row>
    <row r="164" spans="1:22" hidden="1" x14ac:dyDescent="0.2">
      <c r="A164" s="111"/>
      <c r="B164" s="1"/>
      <c r="C164" s="22" t="s">
        <v>0</v>
      </c>
      <c r="D164" s="8"/>
      <c r="E164" s="22" t="s">
        <v>50</v>
      </c>
      <c r="F164" s="30"/>
      <c r="G164" s="9">
        <f t="shared" si="16"/>
        <v>0</v>
      </c>
      <c r="H164" s="10">
        <f t="shared" si="17"/>
        <v>0</v>
      </c>
      <c r="I164" s="26"/>
      <c r="J164" s="26"/>
      <c r="K164" s="26"/>
      <c r="L164" s="26"/>
      <c r="M164" s="26"/>
      <c r="N164" s="26"/>
      <c r="O164" s="26"/>
      <c r="P164" s="26"/>
      <c r="Q164" s="26"/>
      <c r="R164" s="26"/>
      <c r="S164" s="26"/>
      <c r="T164" s="26"/>
      <c r="U164" s="26"/>
      <c r="V164" s="26"/>
    </row>
    <row r="165" spans="1:22" hidden="1" x14ac:dyDescent="0.2">
      <c r="A165" s="111"/>
      <c r="B165" s="1"/>
      <c r="C165" s="22" t="s">
        <v>0</v>
      </c>
      <c r="D165" s="8"/>
      <c r="E165" s="22" t="s">
        <v>47</v>
      </c>
      <c r="F165" s="30"/>
      <c r="G165" s="9">
        <f t="shared" si="16"/>
        <v>0</v>
      </c>
      <c r="H165" s="10">
        <f t="shared" si="17"/>
        <v>0</v>
      </c>
      <c r="I165" s="26"/>
      <c r="J165" s="26"/>
      <c r="K165" s="26"/>
      <c r="L165" s="26"/>
      <c r="M165" s="26"/>
      <c r="N165" s="26"/>
      <c r="O165" s="26"/>
      <c r="P165" s="26"/>
      <c r="Q165" s="26"/>
      <c r="R165" s="26"/>
      <c r="S165" s="26"/>
      <c r="T165" s="26"/>
      <c r="U165" s="26"/>
      <c r="V165" s="26"/>
    </row>
    <row r="166" spans="1:22" x14ac:dyDescent="0.2">
      <c r="A166" s="111"/>
      <c r="B166" s="1"/>
      <c r="C166" s="8"/>
      <c r="D166" s="8"/>
      <c r="E166" s="8"/>
      <c r="F166" s="8"/>
      <c r="G166" s="20"/>
      <c r="H166" s="21"/>
      <c r="I166" s="26"/>
      <c r="J166" s="26"/>
      <c r="K166" s="26"/>
      <c r="L166" s="26"/>
      <c r="M166" s="26"/>
      <c r="N166" s="26"/>
      <c r="O166" s="26"/>
      <c r="P166" s="26"/>
      <c r="Q166" s="26"/>
      <c r="R166" s="26"/>
      <c r="S166" s="26"/>
      <c r="T166" s="26"/>
      <c r="U166" s="26"/>
      <c r="V166" s="26"/>
    </row>
    <row r="167" spans="1:22" x14ac:dyDescent="0.2">
      <c r="A167" s="111"/>
      <c r="B167" s="85"/>
      <c r="C167" s="86" t="s">
        <v>214</v>
      </c>
      <c r="D167" s="8"/>
      <c r="E167" s="8"/>
      <c r="F167" s="17"/>
      <c r="G167" s="17">
        <f>SUM(G168:G182)</f>
        <v>0</v>
      </c>
      <c r="H167" s="18">
        <f>SUM(H168:H182)</f>
        <v>0</v>
      </c>
      <c r="I167" s="26"/>
      <c r="J167" s="26"/>
      <c r="K167" s="26"/>
      <c r="L167" s="26"/>
      <c r="M167" s="26"/>
      <c r="N167" s="26"/>
      <c r="O167" s="26"/>
      <c r="P167" s="26"/>
      <c r="Q167" s="26"/>
      <c r="R167" s="26"/>
      <c r="S167" s="26"/>
      <c r="T167" s="26"/>
      <c r="U167" s="26"/>
      <c r="V167" s="26"/>
    </row>
    <row r="168" spans="1:22" x14ac:dyDescent="0.2">
      <c r="A168" s="111"/>
      <c r="B168" s="1"/>
      <c r="C168" s="22" t="s">
        <v>0</v>
      </c>
      <c r="D168" s="8"/>
      <c r="E168" s="22" t="s">
        <v>47</v>
      </c>
      <c r="F168" s="30"/>
      <c r="G168" s="9">
        <f t="shared" ref="G168:G182" si="18">IF(ISERROR(VLOOKUP(E168,QBCALC,2,FALSE)*F168),0,VLOOKUP(E168,QBCALC,2,FALSE)*F168)</f>
        <v>0</v>
      </c>
      <c r="H168" s="10">
        <f t="shared" ref="H168:H182" si="19">IF(ISERROR(VLOOKUP(E168,QBCALC,3,FALSE)*F168),0,VLOOKUP(E168,QBCALC,3,FALSE)*F168)</f>
        <v>0</v>
      </c>
      <c r="I168" s="26"/>
      <c r="J168" s="26"/>
      <c r="K168" s="26"/>
      <c r="L168" s="26"/>
      <c r="M168" s="26"/>
      <c r="N168" s="26"/>
      <c r="O168" s="26"/>
      <c r="P168" s="26"/>
      <c r="Q168" s="26"/>
      <c r="R168" s="26"/>
      <c r="S168" s="26"/>
      <c r="T168" s="26"/>
      <c r="U168" s="26"/>
      <c r="V168" s="26"/>
    </row>
    <row r="169" spans="1:22" x14ac:dyDescent="0.2">
      <c r="A169" s="111"/>
      <c r="B169" s="1"/>
      <c r="C169" s="22" t="s">
        <v>0</v>
      </c>
      <c r="D169" s="8"/>
      <c r="E169" s="22" t="s">
        <v>47</v>
      </c>
      <c r="F169" s="30"/>
      <c r="G169" s="9">
        <f t="shared" si="18"/>
        <v>0</v>
      </c>
      <c r="H169" s="10">
        <f t="shared" si="19"/>
        <v>0</v>
      </c>
      <c r="I169" s="26"/>
      <c r="J169" s="26"/>
      <c r="K169" s="26"/>
      <c r="L169" s="26"/>
      <c r="M169" s="26"/>
      <c r="N169" s="26"/>
      <c r="O169" s="26"/>
      <c r="P169" s="26"/>
      <c r="Q169" s="26"/>
      <c r="R169" s="26"/>
      <c r="S169" s="26"/>
      <c r="T169" s="26"/>
      <c r="U169" s="26"/>
      <c r="V169" s="26"/>
    </row>
    <row r="170" spans="1:22" x14ac:dyDescent="0.2">
      <c r="A170" s="111"/>
      <c r="B170" s="1"/>
      <c r="C170" s="22" t="s">
        <v>0</v>
      </c>
      <c r="D170" s="8"/>
      <c r="E170" s="22" t="s">
        <v>47</v>
      </c>
      <c r="F170" s="30"/>
      <c r="G170" s="9">
        <f t="shared" si="18"/>
        <v>0</v>
      </c>
      <c r="H170" s="10">
        <f t="shared" si="19"/>
        <v>0</v>
      </c>
      <c r="I170" s="26"/>
      <c r="J170" s="26"/>
      <c r="K170" s="26"/>
      <c r="L170" s="26"/>
      <c r="M170" s="26"/>
      <c r="N170" s="26"/>
      <c r="O170" s="26"/>
      <c r="P170" s="26"/>
      <c r="Q170" s="26"/>
      <c r="R170" s="26"/>
      <c r="S170" s="26"/>
      <c r="T170" s="26"/>
      <c r="U170" s="26"/>
      <c r="V170" s="26"/>
    </row>
    <row r="171" spans="1:22" x14ac:dyDescent="0.2">
      <c r="A171" s="111"/>
      <c r="B171" s="1"/>
      <c r="C171" s="22" t="s">
        <v>0</v>
      </c>
      <c r="D171" s="8"/>
      <c r="E171" s="22" t="s">
        <v>47</v>
      </c>
      <c r="F171" s="30"/>
      <c r="G171" s="9">
        <f t="shared" si="18"/>
        <v>0</v>
      </c>
      <c r="H171" s="10">
        <f t="shared" si="19"/>
        <v>0</v>
      </c>
      <c r="I171" s="26"/>
      <c r="J171" s="26"/>
      <c r="K171" s="26"/>
      <c r="L171" s="26"/>
      <c r="M171" s="26"/>
      <c r="N171" s="26"/>
      <c r="O171" s="26"/>
      <c r="P171" s="26"/>
      <c r="Q171" s="26"/>
      <c r="R171" s="26"/>
      <c r="S171" s="26"/>
      <c r="T171" s="26"/>
      <c r="U171" s="26"/>
      <c r="V171" s="26"/>
    </row>
    <row r="172" spans="1:22" x14ac:dyDescent="0.2">
      <c r="A172" s="111"/>
      <c r="B172" s="1"/>
      <c r="C172" s="22" t="s">
        <v>0</v>
      </c>
      <c r="D172" s="8"/>
      <c r="E172" s="22" t="s">
        <v>47</v>
      </c>
      <c r="F172" s="30"/>
      <c r="G172" s="9">
        <f t="shared" si="18"/>
        <v>0</v>
      </c>
      <c r="H172" s="10">
        <f t="shared" si="19"/>
        <v>0</v>
      </c>
      <c r="I172" s="26"/>
      <c r="J172" s="26"/>
      <c r="K172" s="26"/>
      <c r="L172" s="26"/>
      <c r="M172" s="26"/>
      <c r="N172" s="26"/>
      <c r="O172" s="26"/>
      <c r="P172" s="26"/>
      <c r="Q172" s="26"/>
      <c r="R172" s="26"/>
      <c r="S172" s="26"/>
      <c r="T172" s="26"/>
      <c r="U172" s="26"/>
      <c r="V172" s="26"/>
    </row>
    <row r="173" spans="1:22" x14ac:dyDescent="0.2">
      <c r="A173" s="111"/>
      <c r="B173" s="1"/>
      <c r="C173" s="22" t="s">
        <v>0</v>
      </c>
      <c r="D173" s="8"/>
      <c r="E173" s="22" t="s">
        <v>47</v>
      </c>
      <c r="F173" s="30"/>
      <c r="G173" s="9">
        <f t="shared" si="18"/>
        <v>0</v>
      </c>
      <c r="H173" s="10">
        <f t="shared" si="19"/>
        <v>0</v>
      </c>
      <c r="I173" s="26"/>
      <c r="J173" s="26"/>
      <c r="K173" s="26"/>
      <c r="L173" s="26"/>
      <c r="M173" s="26"/>
      <c r="N173" s="26"/>
      <c r="O173" s="26"/>
      <c r="P173" s="26"/>
      <c r="Q173" s="26"/>
      <c r="R173" s="26"/>
      <c r="S173" s="26"/>
      <c r="T173" s="26"/>
      <c r="U173" s="26"/>
      <c r="V173" s="26"/>
    </row>
    <row r="174" spans="1:22" x14ac:dyDescent="0.2">
      <c r="A174" s="111"/>
      <c r="B174" s="1"/>
      <c r="C174" s="22" t="s">
        <v>0</v>
      </c>
      <c r="D174" s="8"/>
      <c r="E174" s="22" t="s">
        <v>47</v>
      </c>
      <c r="F174" s="30"/>
      <c r="G174" s="9">
        <f t="shared" si="18"/>
        <v>0</v>
      </c>
      <c r="H174" s="10">
        <f t="shared" si="19"/>
        <v>0</v>
      </c>
      <c r="I174" s="26"/>
      <c r="J174" s="26"/>
      <c r="K174" s="26"/>
      <c r="L174" s="26"/>
      <c r="M174" s="26"/>
      <c r="N174" s="26"/>
      <c r="O174" s="26"/>
      <c r="P174" s="26"/>
      <c r="Q174" s="26"/>
      <c r="R174" s="26"/>
      <c r="S174" s="26"/>
      <c r="T174" s="26"/>
      <c r="U174" s="26"/>
      <c r="V174" s="26"/>
    </row>
    <row r="175" spans="1:22" x14ac:dyDescent="0.2">
      <c r="A175" s="111"/>
      <c r="B175" s="1"/>
      <c r="C175" s="22" t="s">
        <v>0</v>
      </c>
      <c r="D175" s="8"/>
      <c r="E175" s="22" t="s">
        <v>50</v>
      </c>
      <c r="F175" s="30"/>
      <c r="G175" s="9">
        <f t="shared" si="18"/>
        <v>0</v>
      </c>
      <c r="H175" s="10">
        <f t="shared" si="19"/>
        <v>0</v>
      </c>
      <c r="I175" s="26"/>
      <c r="J175" s="26"/>
      <c r="K175" s="26"/>
      <c r="L175" s="26"/>
      <c r="M175" s="26"/>
      <c r="N175" s="26"/>
      <c r="O175" s="26"/>
      <c r="P175" s="26"/>
      <c r="Q175" s="26"/>
      <c r="R175" s="26"/>
      <c r="S175" s="26"/>
      <c r="T175" s="26"/>
      <c r="U175" s="26"/>
      <c r="V175" s="26"/>
    </row>
    <row r="176" spans="1:22" x14ac:dyDescent="0.2">
      <c r="A176" s="111"/>
      <c r="B176" s="1"/>
      <c r="C176" s="22" t="s">
        <v>0</v>
      </c>
      <c r="D176" s="8"/>
      <c r="E176" s="22" t="s">
        <v>50</v>
      </c>
      <c r="F176" s="30"/>
      <c r="G176" s="9">
        <f t="shared" si="18"/>
        <v>0</v>
      </c>
      <c r="H176" s="10">
        <f t="shared" si="19"/>
        <v>0</v>
      </c>
      <c r="I176" s="26"/>
      <c r="J176" s="26"/>
      <c r="K176" s="26"/>
      <c r="L176" s="26"/>
      <c r="M176" s="26"/>
      <c r="N176" s="26"/>
      <c r="O176" s="26"/>
      <c r="P176" s="26"/>
      <c r="Q176" s="26"/>
      <c r="R176" s="26"/>
      <c r="S176" s="26"/>
      <c r="T176" s="26"/>
      <c r="U176" s="26"/>
      <c r="V176" s="26"/>
    </row>
    <row r="177" spans="1:22" x14ac:dyDescent="0.2">
      <c r="A177" s="111"/>
      <c r="B177" s="1"/>
      <c r="C177" s="22" t="s">
        <v>0</v>
      </c>
      <c r="D177" s="8"/>
      <c r="E177" s="22" t="s">
        <v>50</v>
      </c>
      <c r="F177" s="30"/>
      <c r="G177" s="9">
        <f t="shared" si="18"/>
        <v>0</v>
      </c>
      <c r="H177" s="10">
        <f t="shared" si="19"/>
        <v>0</v>
      </c>
      <c r="I177" s="26"/>
      <c r="J177" s="26"/>
      <c r="K177" s="26"/>
      <c r="L177" s="26"/>
      <c r="M177" s="26"/>
      <c r="N177" s="26"/>
      <c r="O177" s="26"/>
      <c r="P177" s="26"/>
      <c r="Q177" s="26"/>
      <c r="R177" s="26"/>
      <c r="S177" s="26"/>
      <c r="T177" s="26"/>
      <c r="U177" s="26"/>
      <c r="V177" s="26"/>
    </row>
    <row r="178" spans="1:22" hidden="1" x14ac:dyDescent="0.2">
      <c r="A178" s="111"/>
      <c r="B178" s="1"/>
      <c r="C178" s="22" t="s">
        <v>0</v>
      </c>
      <c r="D178" s="8"/>
      <c r="E178" s="22" t="s">
        <v>50</v>
      </c>
      <c r="F178" s="30"/>
      <c r="G178" s="9">
        <f t="shared" si="18"/>
        <v>0</v>
      </c>
      <c r="H178" s="10">
        <f t="shared" si="19"/>
        <v>0</v>
      </c>
      <c r="I178" s="26"/>
      <c r="J178" s="26"/>
      <c r="K178" s="26"/>
      <c r="L178" s="26"/>
      <c r="M178" s="26"/>
      <c r="N178" s="26"/>
      <c r="O178" s="26"/>
      <c r="P178" s="26"/>
      <c r="Q178" s="26"/>
      <c r="R178" s="26"/>
      <c r="S178" s="26"/>
      <c r="T178" s="26"/>
      <c r="U178" s="26"/>
      <c r="V178" s="26"/>
    </row>
    <row r="179" spans="1:22" hidden="1" x14ac:dyDescent="0.2">
      <c r="A179" s="111"/>
      <c r="B179" s="1"/>
      <c r="C179" s="22" t="s">
        <v>0</v>
      </c>
      <c r="D179" s="8"/>
      <c r="E179" s="22" t="s">
        <v>50</v>
      </c>
      <c r="F179" s="30"/>
      <c r="G179" s="9">
        <f t="shared" si="18"/>
        <v>0</v>
      </c>
      <c r="H179" s="10">
        <f t="shared" si="19"/>
        <v>0</v>
      </c>
      <c r="I179" s="26"/>
      <c r="J179" s="26"/>
      <c r="K179" s="26"/>
      <c r="L179" s="26"/>
      <c r="M179" s="26"/>
      <c r="N179" s="26"/>
      <c r="O179" s="26"/>
      <c r="P179" s="26"/>
      <c r="Q179" s="26"/>
      <c r="R179" s="26"/>
      <c r="S179" s="26"/>
      <c r="T179" s="26"/>
      <c r="U179" s="26"/>
      <c r="V179" s="26"/>
    </row>
    <row r="180" spans="1:22" hidden="1" x14ac:dyDescent="0.2">
      <c r="A180" s="111"/>
      <c r="B180" s="1"/>
      <c r="C180" s="22" t="s">
        <v>0</v>
      </c>
      <c r="D180" s="8"/>
      <c r="E180" s="22" t="s">
        <v>50</v>
      </c>
      <c r="F180" s="30"/>
      <c r="G180" s="9">
        <f t="shared" si="18"/>
        <v>0</v>
      </c>
      <c r="H180" s="10">
        <f t="shared" si="19"/>
        <v>0</v>
      </c>
      <c r="I180" s="26"/>
      <c r="J180" s="26"/>
      <c r="K180" s="26"/>
      <c r="L180" s="26"/>
      <c r="M180" s="26"/>
      <c r="N180" s="26"/>
      <c r="O180" s="26"/>
      <c r="P180" s="26"/>
      <c r="Q180" s="26"/>
      <c r="R180" s="26"/>
      <c r="S180" s="26"/>
      <c r="T180" s="26"/>
      <c r="U180" s="26"/>
      <c r="V180" s="26"/>
    </row>
    <row r="181" spans="1:22" hidden="1" x14ac:dyDescent="0.2">
      <c r="A181" s="111"/>
      <c r="B181" s="1"/>
      <c r="C181" s="22" t="s">
        <v>0</v>
      </c>
      <c r="D181" s="8"/>
      <c r="E181" s="22" t="s">
        <v>50</v>
      </c>
      <c r="F181" s="30"/>
      <c r="G181" s="9">
        <f t="shared" si="18"/>
        <v>0</v>
      </c>
      <c r="H181" s="10">
        <f t="shared" si="19"/>
        <v>0</v>
      </c>
      <c r="I181" s="26"/>
      <c r="J181" s="26"/>
      <c r="K181" s="26"/>
      <c r="L181" s="26"/>
      <c r="M181" s="26"/>
      <c r="N181" s="26"/>
      <c r="O181" s="26"/>
      <c r="P181" s="26"/>
      <c r="Q181" s="26"/>
      <c r="R181" s="26"/>
      <c r="S181" s="26"/>
      <c r="T181" s="26"/>
      <c r="U181" s="26"/>
      <c r="V181" s="26"/>
    </row>
    <row r="182" spans="1:22" hidden="1" x14ac:dyDescent="0.2">
      <c r="A182" s="111"/>
      <c r="B182" s="1"/>
      <c r="C182" s="22" t="s">
        <v>0</v>
      </c>
      <c r="D182" s="8"/>
      <c r="E182" s="22" t="s">
        <v>47</v>
      </c>
      <c r="F182" s="30"/>
      <c r="G182" s="9">
        <f t="shared" si="18"/>
        <v>0</v>
      </c>
      <c r="H182" s="10">
        <f t="shared" si="19"/>
        <v>0</v>
      </c>
      <c r="I182" s="26"/>
      <c r="J182" s="26"/>
      <c r="K182" s="26"/>
      <c r="L182" s="26"/>
      <c r="M182" s="26"/>
      <c r="N182" s="26"/>
      <c r="O182" s="26"/>
      <c r="P182" s="26"/>
      <c r="Q182" s="26"/>
      <c r="R182" s="26"/>
      <c r="S182" s="26"/>
      <c r="T182" s="26"/>
      <c r="U182" s="26"/>
      <c r="V182" s="26"/>
    </row>
    <row r="183" spans="1:22" hidden="1" x14ac:dyDescent="0.2">
      <c r="A183" s="111"/>
      <c r="B183" s="1"/>
      <c r="C183" s="8"/>
      <c r="D183" s="8"/>
      <c r="E183" s="8"/>
      <c r="F183" s="8"/>
      <c r="G183" s="20"/>
      <c r="H183" s="21"/>
      <c r="I183" s="26"/>
      <c r="J183" s="26"/>
      <c r="K183" s="26"/>
      <c r="L183" s="26"/>
      <c r="M183" s="26"/>
      <c r="N183" s="26"/>
      <c r="O183" s="26"/>
      <c r="P183" s="26"/>
      <c r="Q183" s="26"/>
      <c r="R183" s="26"/>
      <c r="S183" s="26"/>
      <c r="T183" s="26"/>
      <c r="U183" s="26"/>
      <c r="V183" s="26"/>
    </row>
    <row r="184" spans="1:22" hidden="1" x14ac:dyDescent="0.2">
      <c r="A184" s="111"/>
      <c r="B184" s="85"/>
      <c r="C184" s="86" t="s">
        <v>215</v>
      </c>
      <c r="D184" s="8"/>
      <c r="E184" s="8"/>
      <c r="F184" s="17"/>
      <c r="G184" s="17">
        <f>SUM(G185:G199)</f>
        <v>0</v>
      </c>
      <c r="H184" s="18">
        <f>SUM(H185:H199)</f>
        <v>0</v>
      </c>
      <c r="I184" s="26"/>
      <c r="J184" s="26"/>
      <c r="K184" s="26"/>
      <c r="L184" s="26"/>
      <c r="M184" s="26"/>
      <c r="N184" s="26"/>
      <c r="O184" s="26"/>
      <c r="P184" s="26"/>
      <c r="Q184" s="26"/>
      <c r="R184" s="26"/>
      <c r="S184" s="26"/>
      <c r="T184" s="26"/>
      <c r="U184" s="26"/>
      <c r="V184" s="26"/>
    </row>
    <row r="185" spans="1:22" hidden="1" x14ac:dyDescent="0.2">
      <c r="A185" s="111"/>
      <c r="B185" s="1"/>
      <c r="C185" s="22" t="s">
        <v>0</v>
      </c>
      <c r="D185" s="8"/>
      <c r="E185" s="22" t="s">
        <v>47</v>
      </c>
      <c r="F185" s="30"/>
      <c r="G185" s="9">
        <f t="shared" ref="G185:G199" si="20">IF(ISERROR(VLOOKUP(E185,QBCALC,2,FALSE)*F185),0,VLOOKUP(E185,QBCALC,2,FALSE)*F185)</f>
        <v>0</v>
      </c>
      <c r="H185" s="10">
        <f t="shared" ref="H185:H199" si="21">IF(ISERROR(VLOOKUP(E185,QBCALC,3,FALSE)*F185),0,VLOOKUP(E185,QBCALC,3,FALSE)*F185)</f>
        <v>0</v>
      </c>
      <c r="I185" s="26"/>
      <c r="J185" s="26"/>
      <c r="K185" s="26"/>
      <c r="L185" s="26"/>
      <c r="M185" s="26"/>
      <c r="N185" s="26"/>
      <c r="O185" s="26"/>
      <c r="P185" s="26"/>
      <c r="Q185" s="26"/>
      <c r="R185" s="26"/>
      <c r="S185" s="26"/>
      <c r="T185" s="26"/>
      <c r="U185" s="26"/>
      <c r="V185" s="26"/>
    </row>
    <row r="186" spans="1:22" hidden="1" x14ac:dyDescent="0.2">
      <c r="A186" s="111"/>
      <c r="B186" s="1"/>
      <c r="C186" s="22" t="s">
        <v>0</v>
      </c>
      <c r="D186" s="8"/>
      <c r="E186" s="22" t="s">
        <v>47</v>
      </c>
      <c r="F186" s="30"/>
      <c r="G186" s="9">
        <f t="shared" si="20"/>
        <v>0</v>
      </c>
      <c r="H186" s="10">
        <f t="shared" si="21"/>
        <v>0</v>
      </c>
      <c r="I186" s="26"/>
      <c r="J186" s="26"/>
      <c r="K186" s="26"/>
      <c r="L186" s="26"/>
      <c r="M186" s="26"/>
      <c r="N186" s="26"/>
      <c r="O186" s="26"/>
      <c r="P186" s="26"/>
      <c r="Q186" s="26"/>
      <c r="R186" s="26"/>
      <c r="S186" s="26"/>
      <c r="T186" s="26"/>
      <c r="U186" s="26"/>
      <c r="V186" s="26"/>
    </row>
    <row r="187" spans="1:22" hidden="1" x14ac:dyDescent="0.2">
      <c r="A187" s="111"/>
      <c r="B187" s="1"/>
      <c r="C187" s="22" t="s">
        <v>0</v>
      </c>
      <c r="D187" s="8"/>
      <c r="E187" s="22" t="s">
        <v>47</v>
      </c>
      <c r="F187" s="30"/>
      <c r="G187" s="9">
        <f t="shared" si="20"/>
        <v>0</v>
      </c>
      <c r="H187" s="10">
        <f t="shared" si="21"/>
        <v>0</v>
      </c>
      <c r="I187" s="26"/>
      <c r="J187" s="26"/>
      <c r="K187" s="26"/>
      <c r="L187" s="26"/>
      <c r="M187" s="26"/>
      <c r="N187" s="26"/>
      <c r="O187" s="26"/>
      <c r="P187" s="26"/>
      <c r="Q187" s="26"/>
      <c r="R187" s="26"/>
      <c r="S187" s="26"/>
      <c r="T187" s="26"/>
      <c r="U187" s="26"/>
      <c r="V187" s="26"/>
    </row>
    <row r="188" spans="1:22" hidden="1" x14ac:dyDescent="0.2">
      <c r="A188" s="111"/>
      <c r="B188" s="1"/>
      <c r="C188" s="22" t="s">
        <v>0</v>
      </c>
      <c r="D188" s="8"/>
      <c r="E188" s="22" t="s">
        <v>47</v>
      </c>
      <c r="F188" s="30"/>
      <c r="G188" s="9">
        <f t="shared" si="20"/>
        <v>0</v>
      </c>
      <c r="H188" s="10">
        <f t="shared" si="21"/>
        <v>0</v>
      </c>
      <c r="I188" s="26"/>
      <c r="J188" s="26"/>
      <c r="K188" s="26"/>
      <c r="L188" s="26"/>
      <c r="M188" s="26"/>
      <c r="N188" s="26"/>
      <c r="O188" s="26"/>
      <c r="P188" s="26"/>
      <c r="Q188" s="26"/>
      <c r="R188" s="26"/>
      <c r="S188" s="26"/>
      <c r="T188" s="26"/>
      <c r="U188" s="26"/>
      <c r="V188" s="26"/>
    </row>
    <row r="189" spans="1:22" hidden="1" x14ac:dyDescent="0.2">
      <c r="A189" s="111"/>
      <c r="B189" s="1"/>
      <c r="C189" s="22" t="s">
        <v>0</v>
      </c>
      <c r="D189" s="8"/>
      <c r="E189" s="22" t="s">
        <v>47</v>
      </c>
      <c r="F189" s="30"/>
      <c r="G189" s="9">
        <f t="shared" si="20"/>
        <v>0</v>
      </c>
      <c r="H189" s="10">
        <f t="shared" si="21"/>
        <v>0</v>
      </c>
      <c r="I189" s="26"/>
      <c r="J189" s="26"/>
      <c r="K189" s="26"/>
      <c r="L189" s="26"/>
      <c r="M189" s="26"/>
      <c r="N189" s="26"/>
      <c r="O189" s="26"/>
      <c r="P189" s="26"/>
      <c r="Q189" s="26"/>
      <c r="R189" s="26"/>
      <c r="S189" s="26"/>
      <c r="T189" s="26"/>
      <c r="U189" s="26"/>
      <c r="V189" s="26"/>
    </row>
    <row r="190" spans="1:22" hidden="1" x14ac:dyDescent="0.2">
      <c r="A190" s="111"/>
      <c r="B190" s="1"/>
      <c r="C190" s="22" t="s">
        <v>0</v>
      </c>
      <c r="D190" s="8"/>
      <c r="E190" s="22" t="s">
        <v>47</v>
      </c>
      <c r="F190" s="30"/>
      <c r="G190" s="9">
        <f t="shared" si="20"/>
        <v>0</v>
      </c>
      <c r="H190" s="10">
        <f t="shared" si="21"/>
        <v>0</v>
      </c>
      <c r="I190" s="26"/>
      <c r="J190" s="26"/>
      <c r="K190" s="26"/>
      <c r="L190" s="26"/>
      <c r="M190" s="26"/>
      <c r="N190" s="26"/>
      <c r="O190" s="26"/>
      <c r="P190" s="26"/>
      <c r="Q190" s="26"/>
      <c r="R190" s="26"/>
      <c r="S190" s="26"/>
      <c r="T190" s="26"/>
      <c r="U190" s="26"/>
      <c r="V190" s="26"/>
    </row>
    <row r="191" spans="1:22" hidden="1" x14ac:dyDescent="0.2">
      <c r="A191" s="111"/>
      <c r="B191" s="1"/>
      <c r="C191" s="22" t="s">
        <v>0</v>
      </c>
      <c r="D191" s="8"/>
      <c r="E191" s="22" t="s">
        <v>47</v>
      </c>
      <c r="F191" s="30"/>
      <c r="G191" s="9">
        <f t="shared" si="20"/>
        <v>0</v>
      </c>
      <c r="H191" s="10">
        <f t="shared" si="21"/>
        <v>0</v>
      </c>
      <c r="I191" s="26"/>
      <c r="J191" s="26"/>
      <c r="K191" s="26"/>
      <c r="L191" s="26"/>
      <c r="M191" s="26"/>
      <c r="N191" s="26"/>
      <c r="O191" s="26"/>
      <c r="P191" s="26"/>
      <c r="Q191" s="26"/>
      <c r="R191" s="26"/>
      <c r="S191" s="26"/>
      <c r="T191" s="26"/>
      <c r="U191" s="26"/>
      <c r="V191" s="26"/>
    </row>
    <row r="192" spans="1:22" hidden="1" x14ac:dyDescent="0.2">
      <c r="A192" s="111"/>
      <c r="B192" s="1"/>
      <c r="C192" s="22" t="s">
        <v>0</v>
      </c>
      <c r="D192" s="8"/>
      <c r="E192" s="22" t="s">
        <v>50</v>
      </c>
      <c r="F192" s="30"/>
      <c r="G192" s="9">
        <f t="shared" si="20"/>
        <v>0</v>
      </c>
      <c r="H192" s="10">
        <f t="shared" si="21"/>
        <v>0</v>
      </c>
      <c r="I192" s="26"/>
      <c r="J192" s="26"/>
      <c r="K192" s="26"/>
      <c r="L192" s="26"/>
      <c r="M192" s="26"/>
      <c r="N192" s="26"/>
      <c r="O192" s="26"/>
      <c r="P192" s="26"/>
      <c r="Q192" s="26"/>
      <c r="R192" s="26"/>
      <c r="S192" s="26"/>
      <c r="T192" s="26"/>
      <c r="U192" s="26"/>
      <c r="V192" s="26"/>
    </row>
    <row r="193" spans="1:22" hidden="1" x14ac:dyDescent="0.2">
      <c r="A193" s="111"/>
      <c r="B193" s="1"/>
      <c r="C193" s="22" t="s">
        <v>0</v>
      </c>
      <c r="D193" s="8"/>
      <c r="E193" s="22" t="s">
        <v>50</v>
      </c>
      <c r="F193" s="30"/>
      <c r="G193" s="9">
        <f t="shared" si="20"/>
        <v>0</v>
      </c>
      <c r="H193" s="10">
        <f t="shared" si="21"/>
        <v>0</v>
      </c>
      <c r="I193" s="26"/>
      <c r="J193" s="26"/>
      <c r="K193" s="26"/>
      <c r="L193" s="26"/>
      <c r="M193" s="26"/>
      <c r="N193" s="26"/>
      <c r="O193" s="26"/>
      <c r="P193" s="26"/>
      <c r="Q193" s="26"/>
      <c r="R193" s="26"/>
      <c r="S193" s="26"/>
      <c r="T193" s="26"/>
      <c r="U193" s="26"/>
      <c r="V193" s="26"/>
    </row>
    <row r="194" spans="1:22" hidden="1" x14ac:dyDescent="0.2">
      <c r="A194" s="111"/>
      <c r="B194" s="1"/>
      <c r="C194" s="22" t="s">
        <v>0</v>
      </c>
      <c r="D194" s="8"/>
      <c r="E194" s="22" t="s">
        <v>50</v>
      </c>
      <c r="F194" s="30"/>
      <c r="G194" s="9">
        <f t="shared" si="20"/>
        <v>0</v>
      </c>
      <c r="H194" s="10">
        <f t="shared" si="21"/>
        <v>0</v>
      </c>
      <c r="I194" s="26"/>
      <c r="J194" s="26"/>
      <c r="K194" s="26"/>
      <c r="L194" s="26"/>
      <c r="M194" s="26"/>
      <c r="N194" s="26"/>
      <c r="O194" s="26"/>
      <c r="P194" s="26"/>
      <c r="Q194" s="26"/>
      <c r="R194" s="26"/>
      <c r="S194" s="26"/>
      <c r="T194" s="26"/>
      <c r="U194" s="26"/>
      <c r="V194" s="26"/>
    </row>
    <row r="195" spans="1:22" hidden="1" x14ac:dyDescent="0.2">
      <c r="A195" s="111"/>
      <c r="B195" s="1"/>
      <c r="C195" s="22" t="s">
        <v>0</v>
      </c>
      <c r="D195" s="8"/>
      <c r="E195" s="22" t="s">
        <v>50</v>
      </c>
      <c r="F195" s="30"/>
      <c r="G195" s="9">
        <f t="shared" si="20"/>
        <v>0</v>
      </c>
      <c r="H195" s="10">
        <f t="shared" si="21"/>
        <v>0</v>
      </c>
      <c r="I195" s="26"/>
      <c r="J195" s="26"/>
      <c r="K195" s="26"/>
      <c r="L195" s="26"/>
      <c r="M195" s="26"/>
      <c r="N195" s="26"/>
      <c r="O195" s="26"/>
      <c r="P195" s="26"/>
      <c r="Q195" s="26"/>
      <c r="R195" s="26"/>
      <c r="S195" s="26"/>
      <c r="T195" s="26"/>
      <c r="U195" s="26"/>
      <c r="V195" s="26"/>
    </row>
    <row r="196" spans="1:22" hidden="1" x14ac:dyDescent="0.2">
      <c r="A196" s="111"/>
      <c r="B196" s="1"/>
      <c r="C196" s="22" t="s">
        <v>0</v>
      </c>
      <c r="D196" s="8"/>
      <c r="E196" s="22" t="s">
        <v>50</v>
      </c>
      <c r="F196" s="30"/>
      <c r="G196" s="9">
        <f t="shared" si="20"/>
        <v>0</v>
      </c>
      <c r="H196" s="10">
        <f t="shared" si="21"/>
        <v>0</v>
      </c>
      <c r="I196" s="26"/>
      <c r="J196" s="26"/>
      <c r="K196" s="26"/>
      <c r="L196" s="26"/>
      <c r="M196" s="26"/>
      <c r="N196" s="26"/>
      <c r="O196" s="26"/>
      <c r="P196" s="26"/>
      <c r="Q196" s="26"/>
      <c r="R196" s="26"/>
      <c r="S196" s="26"/>
      <c r="T196" s="26"/>
      <c r="U196" s="26"/>
      <c r="V196" s="26"/>
    </row>
    <row r="197" spans="1:22" hidden="1" x14ac:dyDescent="0.2">
      <c r="A197" s="111"/>
      <c r="B197" s="1"/>
      <c r="C197" s="22" t="s">
        <v>0</v>
      </c>
      <c r="D197" s="8"/>
      <c r="E197" s="22" t="s">
        <v>50</v>
      </c>
      <c r="F197" s="30"/>
      <c r="G197" s="9">
        <f t="shared" si="20"/>
        <v>0</v>
      </c>
      <c r="H197" s="10">
        <f t="shared" si="21"/>
        <v>0</v>
      </c>
      <c r="I197" s="26"/>
      <c r="J197" s="26"/>
      <c r="K197" s="26"/>
      <c r="L197" s="26"/>
      <c r="M197" s="26"/>
      <c r="N197" s="26"/>
      <c r="O197" s="26"/>
      <c r="P197" s="26"/>
      <c r="Q197" s="26"/>
      <c r="R197" s="26"/>
      <c r="S197" s="26"/>
      <c r="T197" s="26"/>
      <c r="U197" s="26"/>
      <c r="V197" s="26"/>
    </row>
    <row r="198" spans="1:22" hidden="1" x14ac:dyDescent="0.2">
      <c r="A198" s="111"/>
      <c r="B198" s="1"/>
      <c r="C198" s="22" t="s">
        <v>0</v>
      </c>
      <c r="D198" s="8"/>
      <c r="E198" s="22" t="s">
        <v>50</v>
      </c>
      <c r="F198" s="30"/>
      <c r="G198" s="9">
        <f t="shared" si="20"/>
        <v>0</v>
      </c>
      <c r="H198" s="10">
        <f t="shared" si="21"/>
        <v>0</v>
      </c>
      <c r="I198" s="26"/>
      <c r="J198" s="26"/>
      <c r="K198" s="26"/>
      <c r="L198" s="26"/>
      <c r="M198" s="26"/>
      <c r="N198" s="26"/>
      <c r="O198" s="26"/>
      <c r="P198" s="26"/>
      <c r="Q198" s="26"/>
      <c r="R198" s="26"/>
      <c r="S198" s="26"/>
      <c r="T198" s="26"/>
      <c r="U198" s="26"/>
      <c r="V198" s="26"/>
    </row>
    <row r="199" spans="1:22" hidden="1" x14ac:dyDescent="0.2">
      <c r="A199" s="111"/>
      <c r="B199" s="1"/>
      <c r="C199" s="22" t="s">
        <v>0</v>
      </c>
      <c r="D199" s="8"/>
      <c r="E199" s="22" t="s">
        <v>47</v>
      </c>
      <c r="F199" s="30"/>
      <c r="G199" s="9">
        <f t="shared" si="20"/>
        <v>0</v>
      </c>
      <c r="H199" s="10">
        <f t="shared" si="21"/>
        <v>0</v>
      </c>
      <c r="I199" s="26"/>
      <c r="J199" s="26"/>
      <c r="K199" s="26"/>
      <c r="L199" s="26"/>
      <c r="M199" s="26"/>
      <c r="N199" s="26"/>
      <c r="O199" s="26"/>
      <c r="P199" s="26"/>
      <c r="Q199" s="26"/>
      <c r="R199" s="26"/>
      <c r="S199" s="26"/>
      <c r="T199" s="26"/>
      <c r="U199" s="26"/>
      <c r="V199" s="26"/>
    </row>
    <row r="200" spans="1:22" hidden="1" x14ac:dyDescent="0.2">
      <c r="A200" s="111"/>
      <c r="B200" s="1"/>
      <c r="C200" s="8"/>
      <c r="D200" s="8"/>
      <c r="E200" s="8"/>
      <c r="F200" s="8"/>
      <c r="G200" s="20"/>
      <c r="H200" s="21"/>
      <c r="I200" s="26"/>
      <c r="J200" s="26"/>
      <c r="K200" s="26"/>
      <c r="L200" s="26"/>
      <c r="M200" s="26"/>
      <c r="N200" s="26"/>
      <c r="O200" s="26"/>
      <c r="P200" s="26"/>
      <c r="Q200" s="26"/>
      <c r="R200" s="26"/>
      <c r="S200" s="26"/>
      <c r="T200" s="26"/>
      <c r="U200" s="26"/>
      <c r="V200" s="26"/>
    </row>
    <row r="201" spans="1:22" hidden="1" x14ac:dyDescent="0.2">
      <c r="A201" s="111"/>
      <c r="B201" s="85"/>
      <c r="C201" s="86" t="s">
        <v>218</v>
      </c>
      <c r="D201" s="8"/>
      <c r="E201" s="8"/>
      <c r="F201" s="17"/>
      <c r="G201" s="17">
        <f>SUM(G202:G216)</f>
        <v>0</v>
      </c>
      <c r="H201" s="18">
        <f>SUM(H202:H216)</f>
        <v>0</v>
      </c>
      <c r="I201" s="26"/>
      <c r="J201" s="26"/>
      <c r="K201" s="26"/>
      <c r="L201" s="26"/>
      <c r="M201" s="26"/>
      <c r="N201" s="26"/>
      <c r="O201" s="26"/>
      <c r="P201" s="26"/>
      <c r="Q201" s="26"/>
      <c r="R201" s="26"/>
      <c r="S201" s="26"/>
      <c r="T201" s="26"/>
      <c r="U201" s="26"/>
      <c r="V201" s="26"/>
    </row>
    <row r="202" spans="1:22" hidden="1" x14ac:dyDescent="0.2">
      <c r="A202" s="111"/>
      <c r="B202" s="1"/>
      <c r="C202" s="22" t="s">
        <v>0</v>
      </c>
      <c r="D202" s="8"/>
      <c r="E202" s="22" t="s">
        <v>47</v>
      </c>
      <c r="F202" s="30"/>
      <c r="G202" s="9">
        <f t="shared" ref="G202:G216" si="22">IF(ISERROR(VLOOKUP(E202,QBCALC,2,FALSE)*F202),0,VLOOKUP(E202,QBCALC,2,FALSE)*F202)</f>
        <v>0</v>
      </c>
      <c r="H202" s="10">
        <f t="shared" ref="H202:H216" si="23">IF(ISERROR(VLOOKUP(E202,QBCALC,3,FALSE)*F202),0,VLOOKUP(E202,QBCALC,3,FALSE)*F202)</f>
        <v>0</v>
      </c>
      <c r="I202" s="26"/>
      <c r="J202" s="26"/>
      <c r="K202" s="26"/>
      <c r="L202" s="26"/>
      <c r="M202" s="26"/>
      <c r="N202" s="26"/>
      <c r="O202" s="26"/>
      <c r="P202" s="26"/>
      <c r="Q202" s="26"/>
      <c r="R202" s="26"/>
      <c r="S202" s="26"/>
      <c r="T202" s="26"/>
      <c r="U202" s="26"/>
      <c r="V202" s="26"/>
    </row>
    <row r="203" spans="1:22" hidden="1" x14ac:dyDescent="0.2">
      <c r="A203" s="111"/>
      <c r="B203" s="1"/>
      <c r="C203" s="22" t="s">
        <v>0</v>
      </c>
      <c r="D203" s="8"/>
      <c r="E203" s="22" t="s">
        <v>47</v>
      </c>
      <c r="F203" s="30"/>
      <c r="G203" s="9">
        <f t="shared" si="22"/>
        <v>0</v>
      </c>
      <c r="H203" s="10">
        <f t="shared" si="23"/>
        <v>0</v>
      </c>
      <c r="I203" s="26"/>
      <c r="J203" s="26"/>
      <c r="K203" s="26"/>
      <c r="L203" s="26"/>
      <c r="M203" s="26"/>
      <c r="N203" s="26"/>
      <c r="O203" s="26"/>
      <c r="P203" s="26"/>
      <c r="Q203" s="26"/>
      <c r="R203" s="26"/>
      <c r="S203" s="26"/>
      <c r="T203" s="26"/>
      <c r="U203" s="26"/>
      <c r="V203" s="26"/>
    </row>
    <row r="204" spans="1:22" hidden="1" x14ac:dyDescent="0.2">
      <c r="A204" s="111"/>
      <c r="B204" s="1"/>
      <c r="C204" s="22" t="s">
        <v>0</v>
      </c>
      <c r="D204" s="8"/>
      <c r="E204" s="22" t="s">
        <v>47</v>
      </c>
      <c r="F204" s="30"/>
      <c r="G204" s="9">
        <f t="shared" si="22"/>
        <v>0</v>
      </c>
      <c r="H204" s="10">
        <f t="shared" si="23"/>
        <v>0</v>
      </c>
      <c r="I204" s="26"/>
      <c r="J204" s="26"/>
      <c r="K204" s="26"/>
      <c r="L204" s="26"/>
      <c r="M204" s="26"/>
      <c r="N204" s="26"/>
      <c r="O204" s="26"/>
      <c r="P204" s="26"/>
      <c r="Q204" s="26"/>
      <c r="R204" s="26"/>
      <c r="S204" s="26"/>
      <c r="T204" s="26"/>
      <c r="U204" s="26"/>
      <c r="V204" s="26"/>
    </row>
    <row r="205" spans="1:22" hidden="1" x14ac:dyDescent="0.2">
      <c r="A205" s="111"/>
      <c r="B205" s="1"/>
      <c r="C205" s="22" t="s">
        <v>0</v>
      </c>
      <c r="D205" s="8"/>
      <c r="E205" s="22" t="s">
        <v>47</v>
      </c>
      <c r="F205" s="30"/>
      <c r="G205" s="9">
        <f t="shared" si="22"/>
        <v>0</v>
      </c>
      <c r="H205" s="10">
        <f t="shared" si="23"/>
        <v>0</v>
      </c>
      <c r="I205" s="26"/>
      <c r="J205" s="26"/>
      <c r="K205" s="26"/>
      <c r="L205" s="26"/>
      <c r="M205" s="26"/>
      <c r="N205" s="26"/>
      <c r="O205" s="26"/>
      <c r="P205" s="26"/>
      <c r="Q205" s="26"/>
      <c r="R205" s="26"/>
      <c r="S205" s="26"/>
      <c r="T205" s="26"/>
      <c r="U205" s="26"/>
      <c r="V205" s="26"/>
    </row>
    <row r="206" spans="1:22" hidden="1" x14ac:dyDescent="0.2">
      <c r="A206" s="111"/>
      <c r="B206" s="1"/>
      <c r="C206" s="22" t="s">
        <v>0</v>
      </c>
      <c r="D206" s="8"/>
      <c r="E206" s="22" t="s">
        <v>47</v>
      </c>
      <c r="F206" s="30"/>
      <c r="G206" s="9">
        <f t="shared" si="22"/>
        <v>0</v>
      </c>
      <c r="H206" s="10">
        <f t="shared" si="23"/>
        <v>0</v>
      </c>
      <c r="I206" s="26"/>
      <c r="J206" s="26"/>
      <c r="K206" s="26"/>
      <c r="L206" s="26"/>
      <c r="M206" s="26"/>
      <c r="N206" s="26"/>
      <c r="O206" s="26"/>
      <c r="P206" s="26"/>
      <c r="Q206" s="26"/>
      <c r="R206" s="26"/>
      <c r="S206" s="26"/>
      <c r="T206" s="26"/>
      <c r="U206" s="26"/>
      <c r="V206" s="26"/>
    </row>
    <row r="207" spans="1:22" hidden="1" x14ac:dyDescent="0.2">
      <c r="A207" s="111"/>
      <c r="B207" s="1"/>
      <c r="C207" s="22" t="s">
        <v>0</v>
      </c>
      <c r="D207" s="8"/>
      <c r="E207" s="22" t="s">
        <v>47</v>
      </c>
      <c r="F207" s="30"/>
      <c r="G207" s="9">
        <f t="shared" si="22"/>
        <v>0</v>
      </c>
      <c r="H207" s="10">
        <f t="shared" si="23"/>
        <v>0</v>
      </c>
      <c r="I207" s="26"/>
      <c r="J207" s="26"/>
      <c r="K207" s="26"/>
      <c r="L207" s="26"/>
      <c r="M207" s="26"/>
      <c r="N207" s="26"/>
      <c r="O207" s="26"/>
      <c r="P207" s="26"/>
      <c r="Q207" s="26"/>
      <c r="R207" s="26"/>
      <c r="S207" s="26"/>
      <c r="T207" s="26"/>
      <c r="U207" s="26"/>
      <c r="V207" s="26"/>
    </row>
    <row r="208" spans="1:22" hidden="1" x14ac:dyDescent="0.2">
      <c r="A208" s="111"/>
      <c r="B208" s="1"/>
      <c r="C208" s="22" t="s">
        <v>0</v>
      </c>
      <c r="D208" s="8"/>
      <c r="E208" s="22" t="s">
        <v>47</v>
      </c>
      <c r="F208" s="30"/>
      <c r="G208" s="9">
        <f t="shared" si="22"/>
        <v>0</v>
      </c>
      <c r="H208" s="10">
        <f t="shared" si="23"/>
        <v>0</v>
      </c>
      <c r="I208" s="26"/>
      <c r="J208" s="26"/>
      <c r="K208" s="26"/>
      <c r="L208" s="26"/>
      <c r="M208" s="26"/>
      <c r="N208" s="26"/>
      <c r="O208" s="26"/>
      <c r="P208" s="26"/>
      <c r="Q208" s="26"/>
      <c r="R208" s="26"/>
      <c r="S208" s="26"/>
      <c r="T208" s="26"/>
      <c r="U208" s="26"/>
      <c r="V208" s="26"/>
    </row>
    <row r="209" spans="1:22" hidden="1" x14ac:dyDescent="0.2">
      <c r="A209" s="111"/>
      <c r="B209" s="1"/>
      <c r="C209" s="22" t="s">
        <v>0</v>
      </c>
      <c r="D209" s="8"/>
      <c r="E209" s="22" t="s">
        <v>50</v>
      </c>
      <c r="F209" s="30"/>
      <c r="G209" s="9">
        <f t="shared" si="22"/>
        <v>0</v>
      </c>
      <c r="H209" s="10">
        <f t="shared" si="23"/>
        <v>0</v>
      </c>
      <c r="I209" s="26"/>
      <c r="J209" s="26"/>
      <c r="K209" s="26"/>
      <c r="L209" s="26"/>
      <c r="M209" s="26"/>
      <c r="N209" s="26"/>
      <c r="O209" s="26"/>
      <c r="P209" s="26"/>
      <c r="Q209" s="26"/>
      <c r="R209" s="26"/>
      <c r="S209" s="26"/>
      <c r="T209" s="26"/>
      <c r="U209" s="26"/>
      <c r="V209" s="26"/>
    </row>
    <row r="210" spans="1:22" hidden="1" x14ac:dyDescent="0.2">
      <c r="A210" s="111"/>
      <c r="B210" s="1"/>
      <c r="C210" s="22" t="s">
        <v>0</v>
      </c>
      <c r="D210" s="8"/>
      <c r="E210" s="22" t="s">
        <v>50</v>
      </c>
      <c r="F210" s="30"/>
      <c r="G210" s="9">
        <f t="shared" si="22"/>
        <v>0</v>
      </c>
      <c r="H210" s="10">
        <f t="shared" si="23"/>
        <v>0</v>
      </c>
      <c r="I210" s="26"/>
      <c r="J210" s="26"/>
      <c r="K210" s="26"/>
      <c r="L210" s="26"/>
      <c r="M210" s="26"/>
      <c r="N210" s="26"/>
      <c r="O210" s="26"/>
      <c r="P210" s="26"/>
      <c r="Q210" s="26"/>
      <c r="R210" s="26"/>
      <c r="S210" s="26"/>
      <c r="T210" s="26"/>
      <c r="U210" s="26"/>
      <c r="V210" s="26"/>
    </row>
    <row r="211" spans="1:22" hidden="1" x14ac:dyDescent="0.2">
      <c r="A211" s="111"/>
      <c r="B211" s="1"/>
      <c r="C211" s="22" t="s">
        <v>0</v>
      </c>
      <c r="D211" s="8"/>
      <c r="E211" s="22" t="s">
        <v>50</v>
      </c>
      <c r="F211" s="30"/>
      <c r="G211" s="9">
        <f t="shared" si="22"/>
        <v>0</v>
      </c>
      <c r="H211" s="10">
        <f t="shared" si="23"/>
        <v>0</v>
      </c>
      <c r="I211" s="26"/>
      <c r="J211" s="26"/>
      <c r="K211" s="26"/>
      <c r="L211" s="26"/>
      <c r="M211" s="26"/>
      <c r="N211" s="26"/>
      <c r="O211" s="26"/>
      <c r="P211" s="26"/>
      <c r="Q211" s="26"/>
      <c r="R211" s="26"/>
      <c r="S211" s="26"/>
      <c r="T211" s="26"/>
      <c r="U211" s="26"/>
      <c r="V211" s="26"/>
    </row>
    <row r="212" spans="1:22" hidden="1" x14ac:dyDescent="0.2">
      <c r="A212" s="111"/>
      <c r="B212" s="1"/>
      <c r="C212" s="22" t="s">
        <v>0</v>
      </c>
      <c r="D212" s="8"/>
      <c r="E212" s="22" t="s">
        <v>50</v>
      </c>
      <c r="F212" s="30"/>
      <c r="G212" s="9">
        <f t="shared" si="22"/>
        <v>0</v>
      </c>
      <c r="H212" s="10">
        <f t="shared" si="23"/>
        <v>0</v>
      </c>
      <c r="I212" s="26"/>
      <c r="J212" s="26"/>
      <c r="K212" s="26"/>
      <c r="L212" s="26"/>
      <c r="M212" s="26"/>
      <c r="N212" s="26"/>
      <c r="O212" s="26"/>
      <c r="P212" s="26"/>
      <c r="Q212" s="26"/>
      <c r="R212" s="26"/>
      <c r="S212" s="26"/>
      <c r="T212" s="26"/>
      <c r="U212" s="26"/>
      <c r="V212" s="26"/>
    </row>
    <row r="213" spans="1:22" hidden="1" x14ac:dyDescent="0.2">
      <c r="A213" s="111"/>
      <c r="B213" s="1"/>
      <c r="C213" s="22" t="s">
        <v>0</v>
      </c>
      <c r="D213" s="8"/>
      <c r="E213" s="22" t="s">
        <v>50</v>
      </c>
      <c r="F213" s="30"/>
      <c r="G213" s="9">
        <f t="shared" si="22"/>
        <v>0</v>
      </c>
      <c r="H213" s="10">
        <f t="shared" si="23"/>
        <v>0</v>
      </c>
      <c r="I213" s="26"/>
      <c r="J213" s="26"/>
      <c r="K213" s="26"/>
      <c r="L213" s="26"/>
      <c r="M213" s="26"/>
      <c r="N213" s="26"/>
      <c r="O213" s="26"/>
      <c r="P213" s="26"/>
      <c r="Q213" s="26"/>
      <c r="R213" s="26"/>
      <c r="S213" s="26"/>
      <c r="T213" s="26"/>
      <c r="U213" s="26"/>
      <c r="V213" s="26"/>
    </row>
    <row r="214" spans="1:22" hidden="1" x14ac:dyDescent="0.2">
      <c r="A214" s="111"/>
      <c r="B214" s="1"/>
      <c r="C214" s="22" t="s">
        <v>0</v>
      </c>
      <c r="D214" s="8"/>
      <c r="E214" s="22" t="s">
        <v>50</v>
      </c>
      <c r="F214" s="30"/>
      <c r="G214" s="9">
        <f t="shared" si="22"/>
        <v>0</v>
      </c>
      <c r="H214" s="10">
        <f t="shared" si="23"/>
        <v>0</v>
      </c>
      <c r="I214" s="26"/>
      <c r="J214" s="26"/>
      <c r="K214" s="26"/>
      <c r="L214" s="26"/>
      <c r="M214" s="26"/>
      <c r="N214" s="26"/>
      <c r="O214" s="26"/>
      <c r="P214" s="26"/>
      <c r="Q214" s="26"/>
      <c r="R214" s="26"/>
      <c r="S214" s="26"/>
      <c r="T214" s="26"/>
      <c r="U214" s="26"/>
      <c r="V214" s="26"/>
    </row>
    <row r="215" spans="1:22" hidden="1" x14ac:dyDescent="0.2">
      <c r="A215" s="111"/>
      <c r="B215" s="1"/>
      <c r="C215" s="22" t="s">
        <v>0</v>
      </c>
      <c r="D215" s="8"/>
      <c r="E215" s="22" t="s">
        <v>50</v>
      </c>
      <c r="F215" s="30"/>
      <c r="G215" s="9">
        <f t="shared" si="22"/>
        <v>0</v>
      </c>
      <c r="H215" s="10">
        <f t="shared" si="23"/>
        <v>0</v>
      </c>
      <c r="I215" s="26"/>
      <c r="J215" s="26"/>
      <c r="K215" s="26"/>
      <c r="L215" s="26"/>
      <c r="M215" s="26"/>
      <c r="N215" s="26"/>
      <c r="O215" s="26"/>
      <c r="P215" s="26"/>
      <c r="Q215" s="26"/>
      <c r="R215" s="26"/>
      <c r="S215" s="26"/>
      <c r="T215" s="26"/>
      <c r="U215" s="26"/>
      <c r="V215" s="26"/>
    </row>
    <row r="216" spans="1:22" hidden="1" x14ac:dyDescent="0.2">
      <c r="A216" s="111"/>
      <c r="B216" s="1"/>
      <c r="C216" s="22" t="s">
        <v>0</v>
      </c>
      <c r="D216" s="8"/>
      <c r="E216" s="22" t="s">
        <v>47</v>
      </c>
      <c r="F216" s="30"/>
      <c r="G216" s="9">
        <f t="shared" si="22"/>
        <v>0</v>
      </c>
      <c r="H216" s="10">
        <f t="shared" si="23"/>
        <v>0</v>
      </c>
      <c r="I216" s="26"/>
      <c r="J216" s="26"/>
      <c r="K216" s="26"/>
      <c r="L216" s="26"/>
      <c r="M216" s="26"/>
      <c r="N216" s="26"/>
      <c r="O216" s="26"/>
      <c r="P216" s="26"/>
      <c r="Q216" s="26"/>
      <c r="R216" s="26"/>
      <c r="S216" s="26"/>
      <c r="T216" s="26"/>
      <c r="U216" s="26"/>
      <c r="V216" s="26"/>
    </row>
    <row r="217" spans="1:22" hidden="1" x14ac:dyDescent="0.2">
      <c r="A217" s="111"/>
      <c r="B217" s="1"/>
      <c r="C217" s="8"/>
      <c r="D217" s="8"/>
      <c r="E217" s="8"/>
      <c r="F217" s="8"/>
      <c r="G217" s="20"/>
      <c r="H217" s="21"/>
      <c r="I217" s="26"/>
      <c r="J217" s="26"/>
      <c r="K217" s="26"/>
      <c r="L217" s="26"/>
      <c r="M217" s="26"/>
      <c r="N217" s="26"/>
      <c r="O217" s="26"/>
      <c r="P217" s="26"/>
      <c r="Q217" s="26"/>
      <c r="R217" s="26"/>
      <c r="S217" s="26"/>
      <c r="T217" s="26"/>
      <c r="U217" s="26"/>
      <c r="V217" s="26"/>
    </row>
    <row r="218" spans="1:22" hidden="1" x14ac:dyDescent="0.2">
      <c r="A218" s="111"/>
      <c r="B218" s="85"/>
      <c r="C218" s="86" t="s">
        <v>217</v>
      </c>
      <c r="D218" s="8"/>
      <c r="E218" s="8"/>
      <c r="F218" s="17"/>
      <c r="G218" s="17">
        <f>SUM(G219:G233)</f>
        <v>0</v>
      </c>
      <c r="H218" s="18">
        <f>SUM(H219:H233)</f>
        <v>0</v>
      </c>
      <c r="I218" s="26"/>
      <c r="J218" s="26"/>
      <c r="K218" s="26"/>
      <c r="L218" s="26"/>
      <c r="M218" s="26"/>
      <c r="N218" s="26"/>
      <c r="O218" s="26"/>
      <c r="P218" s="26"/>
      <c r="Q218" s="26"/>
      <c r="R218" s="26"/>
      <c r="S218" s="26"/>
      <c r="T218" s="26"/>
      <c r="U218" s="26"/>
      <c r="V218" s="26"/>
    </row>
    <row r="219" spans="1:22" hidden="1" x14ac:dyDescent="0.2">
      <c r="A219" s="111"/>
      <c r="B219" s="1"/>
      <c r="C219" s="22" t="s">
        <v>0</v>
      </c>
      <c r="D219" s="8"/>
      <c r="E219" s="22" t="s">
        <v>47</v>
      </c>
      <c r="F219" s="30"/>
      <c r="G219" s="9">
        <f t="shared" ref="G219:G233" si="24">IF(ISERROR(VLOOKUP(E219,QBCALC,2,FALSE)*F219),0,VLOOKUP(E219,QBCALC,2,FALSE)*F219)</f>
        <v>0</v>
      </c>
      <c r="H219" s="10">
        <f t="shared" ref="H219:H233" si="25">IF(ISERROR(VLOOKUP(E219,QBCALC,3,FALSE)*F219),0,VLOOKUP(E219,QBCALC,3,FALSE)*F219)</f>
        <v>0</v>
      </c>
      <c r="I219" s="26"/>
      <c r="J219" s="26"/>
      <c r="K219" s="26"/>
      <c r="L219" s="26"/>
      <c r="M219" s="26"/>
      <c r="N219" s="26"/>
      <c r="O219" s="26"/>
      <c r="P219" s="26"/>
      <c r="Q219" s="26"/>
      <c r="R219" s="26"/>
      <c r="S219" s="26"/>
      <c r="T219" s="26"/>
      <c r="U219" s="26"/>
      <c r="V219" s="26"/>
    </row>
    <row r="220" spans="1:22" hidden="1" x14ac:dyDescent="0.2">
      <c r="A220" s="111"/>
      <c r="B220" s="1"/>
      <c r="C220" s="22" t="s">
        <v>0</v>
      </c>
      <c r="D220" s="8"/>
      <c r="E220" s="22" t="s">
        <v>47</v>
      </c>
      <c r="F220" s="30"/>
      <c r="G220" s="9">
        <f t="shared" si="24"/>
        <v>0</v>
      </c>
      <c r="H220" s="10">
        <f t="shared" si="25"/>
        <v>0</v>
      </c>
      <c r="I220" s="26"/>
      <c r="J220" s="26"/>
      <c r="K220" s="26"/>
      <c r="L220" s="26"/>
      <c r="M220" s="26"/>
      <c r="N220" s="26"/>
      <c r="O220" s="26"/>
      <c r="P220" s="26"/>
      <c r="Q220" s="26"/>
      <c r="R220" s="26"/>
      <c r="S220" s="26"/>
      <c r="T220" s="26"/>
      <c r="U220" s="26"/>
      <c r="V220" s="26"/>
    </row>
    <row r="221" spans="1:22" hidden="1" x14ac:dyDescent="0.2">
      <c r="A221" s="111"/>
      <c r="B221" s="1"/>
      <c r="C221" s="22" t="s">
        <v>0</v>
      </c>
      <c r="D221" s="8"/>
      <c r="E221" s="22" t="s">
        <v>47</v>
      </c>
      <c r="F221" s="30"/>
      <c r="G221" s="9">
        <f t="shared" si="24"/>
        <v>0</v>
      </c>
      <c r="H221" s="10">
        <f t="shared" si="25"/>
        <v>0</v>
      </c>
      <c r="I221" s="26"/>
      <c r="J221" s="26"/>
      <c r="K221" s="26"/>
      <c r="L221" s="26"/>
      <c r="M221" s="26"/>
      <c r="N221" s="26"/>
      <c r="O221" s="26"/>
      <c r="P221" s="26"/>
      <c r="Q221" s="26"/>
      <c r="R221" s="26"/>
      <c r="S221" s="26"/>
      <c r="T221" s="26"/>
      <c r="U221" s="26"/>
      <c r="V221" s="26"/>
    </row>
    <row r="222" spans="1:22" hidden="1" x14ac:dyDescent="0.2">
      <c r="A222" s="111"/>
      <c r="B222" s="1"/>
      <c r="C222" s="22" t="s">
        <v>0</v>
      </c>
      <c r="D222" s="8"/>
      <c r="E222" s="22" t="s">
        <v>47</v>
      </c>
      <c r="F222" s="30"/>
      <c r="G222" s="9">
        <f t="shared" si="24"/>
        <v>0</v>
      </c>
      <c r="H222" s="10">
        <f t="shared" si="25"/>
        <v>0</v>
      </c>
      <c r="I222" s="26"/>
      <c r="J222" s="26"/>
      <c r="K222" s="26"/>
      <c r="L222" s="26"/>
      <c r="M222" s="26"/>
      <c r="N222" s="26"/>
      <c r="O222" s="26"/>
      <c r="P222" s="26"/>
      <c r="Q222" s="26"/>
      <c r="R222" s="26"/>
      <c r="S222" s="26"/>
      <c r="T222" s="26"/>
      <c r="U222" s="26"/>
      <c r="V222" s="26"/>
    </row>
    <row r="223" spans="1:22" hidden="1" x14ac:dyDescent="0.2">
      <c r="A223" s="111"/>
      <c r="B223" s="1"/>
      <c r="C223" s="22" t="s">
        <v>0</v>
      </c>
      <c r="D223" s="8"/>
      <c r="E223" s="22" t="s">
        <v>47</v>
      </c>
      <c r="F223" s="30"/>
      <c r="G223" s="9">
        <f t="shared" si="24"/>
        <v>0</v>
      </c>
      <c r="H223" s="10">
        <f t="shared" si="25"/>
        <v>0</v>
      </c>
      <c r="I223" s="26"/>
      <c r="J223" s="26"/>
      <c r="K223" s="26"/>
      <c r="L223" s="26"/>
      <c r="M223" s="26"/>
      <c r="N223" s="26"/>
      <c r="O223" s="26"/>
      <c r="P223" s="26"/>
      <c r="Q223" s="26"/>
      <c r="R223" s="26"/>
      <c r="S223" s="26"/>
      <c r="T223" s="26"/>
      <c r="U223" s="26"/>
      <c r="V223" s="26"/>
    </row>
    <row r="224" spans="1:22" hidden="1" x14ac:dyDescent="0.2">
      <c r="A224" s="111"/>
      <c r="B224" s="1"/>
      <c r="C224" s="22" t="s">
        <v>0</v>
      </c>
      <c r="D224" s="8"/>
      <c r="E224" s="22" t="s">
        <v>47</v>
      </c>
      <c r="F224" s="30"/>
      <c r="G224" s="9">
        <f t="shared" si="24"/>
        <v>0</v>
      </c>
      <c r="H224" s="10">
        <f t="shared" si="25"/>
        <v>0</v>
      </c>
      <c r="I224" s="26"/>
      <c r="J224" s="26"/>
      <c r="K224" s="26"/>
      <c r="L224" s="26"/>
      <c r="M224" s="26"/>
      <c r="N224" s="26"/>
      <c r="O224" s="26"/>
      <c r="P224" s="26"/>
      <c r="Q224" s="26"/>
      <c r="R224" s="26"/>
      <c r="S224" s="26"/>
      <c r="T224" s="26"/>
      <c r="U224" s="26"/>
      <c r="V224" s="26"/>
    </row>
    <row r="225" spans="1:22" hidden="1" x14ac:dyDescent="0.2">
      <c r="A225" s="111"/>
      <c r="B225" s="1"/>
      <c r="C225" s="22" t="s">
        <v>0</v>
      </c>
      <c r="D225" s="8"/>
      <c r="E225" s="22" t="s">
        <v>47</v>
      </c>
      <c r="F225" s="30"/>
      <c r="G225" s="9">
        <f t="shared" si="24"/>
        <v>0</v>
      </c>
      <c r="H225" s="10">
        <f t="shared" si="25"/>
        <v>0</v>
      </c>
      <c r="I225" s="26"/>
      <c r="J225" s="26"/>
      <c r="K225" s="26"/>
      <c r="L225" s="26"/>
      <c r="M225" s="26"/>
      <c r="N225" s="26"/>
      <c r="O225" s="26"/>
      <c r="P225" s="26"/>
      <c r="Q225" s="26"/>
      <c r="R225" s="26"/>
      <c r="S225" s="26"/>
      <c r="T225" s="26"/>
      <c r="U225" s="26"/>
      <c r="V225" s="26"/>
    </row>
    <row r="226" spans="1:22" hidden="1" x14ac:dyDescent="0.2">
      <c r="A226" s="111"/>
      <c r="B226" s="1"/>
      <c r="C226" s="22" t="s">
        <v>0</v>
      </c>
      <c r="D226" s="8"/>
      <c r="E226" s="22" t="s">
        <v>50</v>
      </c>
      <c r="F226" s="30"/>
      <c r="G226" s="9">
        <f t="shared" si="24"/>
        <v>0</v>
      </c>
      <c r="H226" s="10">
        <f t="shared" si="25"/>
        <v>0</v>
      </c>
      <c r="I226" s="26"/>
      <c r="J226" s="26"/>
      <c r="K226" s="26"/>
      <c r="L226" s="26"/>
      <c r="M226" s="26"/>
      <c r="N226" s="26"/>
      <c r="O226" s="26"/>
      <c r="P226" s="26"/>
      <c r="Q226" s="26"/>
      <c r="R226" s="26"/>
      <c r="S226" s="26"/>
      <c r="T226" s="26"/>
      <c r="U226" s="26"/>
      <c r="V226" s="26"/>
    </row>
    <row r="227" spans="1:22" hidden="1" x14ac:dyDescent="0.2">
      <c r="A227" s="111"/>
      <c r="B227" s="1"/>
      <c r="C227" s="22" t="s">
        <v>0</v>
      </c>
      <c r="D227" s="8"/>
      <c r="E227" s="22" t="s">
        <v>50</v>
      </c>
      <c r="F227" s="30"/>
      <c r="G227" s="9">
        <f t="shared" si="24"/>
        <v>0</v>
      </c>
      <c r="H227" s="10">
        <f t="shared" si="25"/>
        <v>0</v>
      </c>
      <c r="I227" s="26"/>
      <c r="J227" s="26"/>
      <c r="K227" s="26"/>
      <c r="L227" s="26"/>
      <c r="M227" s="26"/>
      <c r="N227" s="26"/>
      <c r="O227" s="26"/>
      <c r="P227" s="26"/>
      <c r="Q227" s="26"/>
      <c r="R227" s="26"/>
      <c r="S227" s="26"/>
      <c r="T227" s="26"/>
      <c r="U227" s="26"/>
      <c r="V227" s="26"/>
    </row>
    <row r="228" spans="1:22" hidden="1" x14ac:dyDescent="0.2">
      <c r="A228" s="111"/>
      <c r="B228" s="1"/>
      <c r="C228" s="22" t="s">
        <v>0</v>
      </c>
      <c r="D228" s="8"/>
      <c r="E228" s="22" t="s">
        <v>50</v>
      </c>
      <c r="F228" s="30"/>
      <c r="G228" s="9">
        <f t="shared" si="24"/>
        <v>0</v>
      </c>
      <c r="H228" s="10">
        <f t="shared" si="25"/>
        <v>0</v>
      </c>
      <c r="I228" s="26"/>
      <c r="J228" s="26"/>
      <c r="K228" s="26"/>
      <c r="L228" s="26"/>
      <c r="M228" s="26"/>
      <c r="N228" s="26"/>
      <c r="O228" s="26"/>
      <c r="P228" s="26"/>
      <c r="Q228" s="26"/>
      <c r="R228" s="26"/>
      <c r="S228" s="26"/>
      <c r="T228" s="26"/>
      <c r="U228" s="26"/>
      <c r="V228" s="26"/>
    </row>
    <row r="229" spans="1:22" hidden="1" x14ac:dyDescent="0.2">
      <c r="A229" s="111"/>
      <c r="B229" s="1"/>
      <c r="C229" s="22" t="s">
        <v>0</v>
      </c>
      <c r="D229" s="8"/>
      <c r="E229" s="22" t="s">
        <v>50</v>
      </c>
      <c r="F229" s="30"/>
      <c r="G229" s="9">
        <f t="shared" si="24"/>
        <v>0</v>
      </c>
      <c r="H229" s="10">
        <f t="shared" si="25"/>
        <v>0</v>
      </c>
      <c r="I229" s="26"/>
      <c r="J229" s="26"/>
      <c r="K229" s="26"/>
      <c r="L229" s="26"/>
      <c r="M229" s="26"/>
      <c r="N229" s="26"/>
      <c r="O229" s="26"/>
      <c r="P229" s="26"/>
      <c r="Q229" s="26"/>
      <c r="R229" s="26"/>
      <c r="S229" s="26"/>
      <c r="T229" s="26"/>
      <c r="U229" s="26"/>
      <c r="V229" s="26"/>
    </row>
    <row r="230" spans="1:22" hidden="1" x14ac:dyDescent="0.2">
      <c r="A230" s="111"/>
      <c r="B230" s="1"/>
      <c r="C230" s="22" t="s">
        <v>0</v>
      </c>
      <c r="D230" s="8"/>
      <c r="E230" s="22" t="s">
        <v>50</v>
      </c>
      <c r="F230" s="30"/>
      <c r="G230" s="9">
        <f t="shared" si="24"/>
        <v>0</v>
      </c>
      <c r="H230" s="10">
        <f t="shared" si="25"/>
        <v>0</v>
      </c>
      <c r="I230" s="26"/>
      <c r="J230" s="26"/>
      <c r="K230" s="26"/>
      <c r="L230" s="26"/>
      <c r="M230" s="26"/>
      <c r="N230" s="26"/>
      <c r="O230" s="26"/>
      <c r="P230" s="26"/>
      <c r="Q230" s="26"/>
      <c r="R230" s="26"/>
      <c r="S230" s="26"/>
      <c r="T230" s="26"/>
      <c r="U230" s="26"/>
      <c r="V230" s="26"/>
    </row>
    <row r="231" spans="1:22" hidden="1" x14ac:dyDescent="0.2">
      <c r="A231" s="111"/>
      <c r="B231" s="1"/>
      <c r="C231" s="22" t="s">
        <v>0</v>
      </c>
      <c r="D231" s="8"/>
      <c r="E231" s="22" t="s">
        <v>50</v>
      </c>
      <c r="F231" s="30"/>
      <c r="G231" s="9">
        <f t="shared" si="24"/>
        <v>0</v>
      </c>
      <c r="H231" s="10">
        <f t="shared" si="25"/>
        <v>0</v>
      </c>
      <c r="I231" s="26"/>
      <c r="J231" s="26"/>
      <c r="K231" s="26"/>
      <c r="L231" s="26"/>
      <c r="M231" s="26"/>
      <c r="N231" s="26"/>
      <c r="O231" s="26"/>
      <c r="P231" s="26"/>
      <c r="Q231" s="26"/>
      <c r="R231" s="26"/>
      <c r="S231" s="26"/>
      <c r="T231" s="26"/>
      <c r="U231" s="26"/>
      <c r="V231" s="26"/>
    </row>
    <row r="232" spans="1:22" hidden="1" x14ac:dyDescent="0.2">
      <c r="A232" s="111"/>
      <c r="B232" s="1"/>
      <c r="C232" s="22" t="s">
        <v>0</v>
      </c>
      <c r="D232" s="8"/>
      <c r="E232" s="22" t="s">
        <v>50</v>
      </c>
      <c r="F232" s="30"/>
      <c r="G232" s="9">
        <f t="shared" si="24"/>
        <v>0</v>
      </c>
      <c r="H232" s="10">
        <f t="shared" si="25"/>
        <v>0</v>
      </c>
      <c r="I232" s="26"/>
      <c r="J232" s="26"/>
      <c r="K232" s="26"/>
      <c r="L232" s="26"/>
      <c r="M232" s="26"/>
      <c r="N232" s="26"/>
      <c r="O232" s="26"/>
      <c r="P232" s="26"/>
      <c r="Q232" s="26"/>
      <c r="R232" s="26"/>
      <c r="S232" s="26"/>
      <c r="T232" s="26"/>
      <c r="U232" s="26"/>
      <c r="V232" s="26"/>
    </row>
    <row r="233" spans="1:22" hidden="1" x14ac:dyDescent="0.2">
      <c r="A233" s="111"/>
      <c r="B233" s="1"/>
      <c r="C233" s="22" t="s">
        <v>0</v>
      </c>
      <c r="D233" s="8"/>
      <c r="E233" s="22" t="s">
        <v>47</v>
      </c>
      <c r="F233" s="30"/>
      <c r="G233" s="9">
        <f t="shared" si="24"/>
        <v>0</v>
      </c>
      <c r="H233" s="10">
        <f t="shared" si="25"/>
        <v>0</v>
      </c>
      <c r="I233" s="26"/>
      <c r="J233" s="26"/>
      <c r="K233" s="26"/>
      <c r="L233" s="26"/>
      <c r="M233" s="26"/>
      <c r="N233" s="26"/>
      <c r="O233" s="26"/>
      <c r="P233" s="26"/>
      <c r="Q233" s="26"/>
      <c r="R233" s="26"/>
      <c r="S233" s="26"/>
      <c r="T233" s="26"/>
      <c r="U233" s="26"/>
      <c r="V233" s="26"/>
    </row>
    <row r="234" spans="1:22" hidden="1" x14ac:dyDescent="0.2">
      <c r="A234" s="111"/>
      <c r="B234" s="1"/>
      <c r="C234" s="8"/>
      <c r="D234" s="8"/>
      <c r="E234" s="8"/>
      <c r="F234" s="8"/>
      <c r="G234" s="20"/>
      <c r="H234" s="21"/>
      <c r="I234" s="26"/>
      <c r="J234" s="26"/>
      <c r="K234" s="26"/>
      <c r="L234" s="26"/>
      <c r="M234" s="26"/>
      <c r="N234" s="26"/>
      <c r="O234" s="26"/>
      <c r="P234" s="26"/>
      <c r="Q234" s="26"/>
      <c r="R234" s="26"/>
      <c r="S234" s="26"/>
      <c r="T234" s="26"/>
      <c r="U234" s="26"/>
      <c r="V234" s="26"/>
    </row>
    <row r="235" spans="1:22" hidden="1" x14ac:dyDescent="0.2">
      <c r="A235" s="111"/>
      <c r="B235" s="85"/>
      <c r="C235" s="86" t="s">
        <v>216</v>
      </c>
      <c r="D235" s="8"/>
      <c r="E235" s="8"/>
      <c r="F235" s="17"/>
      <c r="G235" s="17">
        <f>SUM(G236:G252)</f>
        <v>0</v>
      </c>
      <c r="H235" s="18">
        <f>SUM(H236:H252)</f>
        <v>0</v>
      </c>
      <c r="I235" s="26"/>
      <c r="J235" s="26"/>
      <c r="K235" s="26"/>
      <c r="L235" s="26"/>
      <c r="M235" s="26"/>
      <c r="N235" s="26"/>
      <c r="O235" s="26"/>
      <c r="P235" s="26"/>
      <c r="Q235" s="26"/>
      <c r="R235" s="26"/>
      <c r="S235" s="26"/>
      <c r="T235" s="26"/>
      <c r="U235" s="26"/>
      <c r="V235" s="26"/>
    </row>
    <row r="236" spans="1:22" hidden="1" x14ac:dyDescent="0.2">
      <c r="A236" s="111"/>
      <c r="B236" s="1"/>
      <c r="C236" s="22" t="s">
        <v>0</v>
      </c>
      <c r="D236" s="8"/>
      <c r="E236" s="22" t="s">
        <v>47</v>
      </c>
      <c r="F236" s="30"/>
      <c r="G236" s="9">
        <f t="shared" ref="G236:G252" si="26">IF(ISERROR(VLOOKUP(E236,QBCALC,2,FALSE)*F236),0,VLOOKUP(E236,QBCALC,2,FALSE)*F236)</f>
        <v>0</v>
      </c>
      <c r="H236" s="10">
        <f t="shared" ref="H236:H252" si="27">IF(ISERROR(VLOOKUP(E236,QBCALC,3,FALSE)*F236),0,VLOOKUP(E236,QBCALC,3,FALSE)*F236)</f>
        <v>0</v>
      </c>
      <c r="I236" s="26"/>
      <c r="J236" s="26"/>
      <c r="K236" s="26"/>
      <c r="L236" s="26"/>
      <c r="M236" s="26"/>
      <c r="N236" s="26"/>
      <c r="O236" s="26"/>
      <c r="P236" s="26"/>
      <c r="Q236" s="26"/>
      <c r="R236" s="26"/>
      <c r="S236" s="26"/>
      <c r="T236" s="26"/>
      <c r="U236" s="26"/>
      <c r="V236" s="26"/>
    </row>
    <row r="237" spans="1:22" hidden="1" x14ac:dyDescent="0.2">
      <c r="A237" s="111"/>
      <c r="B237" s="1"/>
      <c r="C237" s="22" t="s">
        <v>0</v>
      </c>
      <c r="D237" s="8"/>
      <c r="E237" s="22" t="s">
        <v>47</v>
      </c>
      <c r="F237" s="30"/>
      <c r="G237" s="9">
        <f t="shared" si="26"/>
        <v>0</v>
      </c>
      <c r="H237" s="10">
        <f t="shared" si="27"/>
        <v>0</v>
      </c>
      <c r="I237" s="26"/>
      <c r="J237" s="26"/>
      <c r="K237" s="26"/>
      <c r="L237" s="26"/>
      <c r="M237" s="26"/>
      <c r="N237" s="26"/>
      <c r="O237" s="26"/>
      <c r="P237" s="26"/>
      <c r="Q237" s="26"/>
      <c r="R237" s="26"/>
      <c r="S237" s="26"/>
      <c r="T237" s="26"/>
      <c r="U237" s="26"/>
      <c r="V237" s="26"/>
    </row>
    <row r="238" spans="1:22" hidden="1" x14ac:dyDescent="0.2">
      <c r="A238" s="111"/>
      <c r="B238" s="1"/>
      <c r="C238" s="22" t="s">
        <v>0</v>
      </c>
      <c r="D238" s="8"/>
      <c r="E238" s="22" t="s">
        <v>47</v>
      </c>
      <c r="F238" s="30"/>
      <c r="G238" s="9">
        <f t="shared" si="26"/>
        <v>0</v>
      </c>
      <c r="H238" s="10">
        <f t="shared" si="27"/>
        <v>0</v>
      </c>
      <c r="I238" s="26"/>
      <c r="J238" s="26"/>
      <c r="K238" s="26"/>
      <c r="L238" s="26"/>
      <c r="M238" s="26"/>
      <c r="N238" s="26"/>
      <c r="O238" s="26"/>
      <c r="P238" s="26"/>
      <c r="Q238" s="26"/>
      <c r="R238" s="26"/>
      <c r="S238" s="26"/>
      <c r="T238" s="26"/>
      <c r="U238" s="26"/>
      <c r="V238" s="26"/>
    </row>
    <row r="239" spans="1:22" hidden="1" x14ac:dyDescent="0.2">
      <c r="A239" s="111"/>
      <c r="B239" s="1"/>
      <c r="C239" s="22" t="s">
        <v>0</v>
      </c>
      <c r="D239" s="8"/>
      <c r="E239" s="22" t="s">
        <v>47</v>
      </c>
      <c r="F239" s="30"/>
      <c r="G239" s="9">
        <f t="shared" si="26"/>
        <v>0</v>
      </c>
      <c r="H239" s="10">
        <f t="shared" si="27"/>
        <v>0</v>
      </c>
      <c r="I239" s="26"/>
      <c r="J239" s="26"/>
      <c r="K239" s="26"/>
      <c r="L239" s="26"/>
      <c r="M239" s="26"/>
      <c r="N239" s="26"/>
      <c r="O239" s="26"/>
      <c r="P239" s="26"/>
      <c r="Q239" s="26"/>
      <c r="R239" s="26"/>
      <c r="S239" s="26"/>
      <c r="T239" s="26"/>
      <c r="U239" s="26"/>
      <c r="V239" s="26"/>
    </row>
    <row r="240" spans="1:22" hidden="1" x14ac:dyDescent="0.2">
      <c r="A240" s="111"/>
      <c r="B240" s="1"/>
      <c r="C240" s="22" t="s">
        <v>0</v>
      </c>
      <c r="D240" s="8"/>
      <c r="E240" s="22" t="s">
        <v>47</v>
      </c>
      <c r="F240" s="30"/>
      <c r="G240" s="9">
        <f t="shared" si="26"/>
        <v>0</v>
      </c>
      <c r="H240" s="10">
        <f t="shared" si="27"/>
        <v>0</v>
      </c>
      <c r="I240" s="26"/>
      <c r="J240" s="26"/>
      <c r="K240" s="26"/>
      <c r="L240" s="26"/>
      <c r="M240" s="26"/>
      <c r="N240" s="26"/>
      <c r="O240" s="26"/>
      <c r="P240" s="26"/>
      <c r="Q240" s="26"/>
      <c r="R240" s="26"/>
      <c r="S240" s="26"/>
      <c r="T240" s="26"/>
      <c r="U240" s="26"/>
      <c r="V240" s="26"/>
    </row>
    <row r="241" spans="1:27" hidden="1" x14ac:dyDescent="0.2">
      <c r="A241" s="111"/>
      <c r="B241" s="1"/>
      <c r="C241" s="22" t="s">
        <v>0</v>
      </c>
      <c r="D241" s="8"/>
      <c r="E241" s="22" t="s">
        <v>47</v>
      </c>
      <c r="F241" s="30"/>
      <c r="G241" s="9">
        <f t="shared" si="26"/>
        <v>0</v>
      </c>
      <c r="H241" s="10">
        <f t="shared" si="27"/>
        <v>0</v>
      </c>
      <c r="I241" s="26"/>
      <c r="J241" s="26"/>
      <c r="K241" s="26"/>
      <c r="L241" s="26"/>
      <c r="M241" s="26"/>
      <c r="N241" s="26"/>
      <c r="O241" s="26"/>
      <c r="P241" s="26"/>
      <c r="Q241" s="26"/>
      <c r="R241" s="26"/>
      <c r="S241" s="26"/>
      <c r="T241" s="26"/>
      <c r="U241" s="26"/>
      <c r="V241" s="26"/>
    </row>
    <row r="242" spans="1:27" hidden="1" x14ac:dyDescent="0.2">
      <c r="A242" s="111"/>
      <c r="B242" s="1"/>
      <c r="C242" s="22" t="s">
        <v>0</v>
      </c>
      <c r="D242" s="8"/>
      <c r="E242" s="22" t="s">
        <v>46</v>
      </c>
      <c r="F242" s="30"/>
      <c r="G242" s="9">
        <f t="shared" si="26"/>
        <v>0</v>
      </c>
      <c r="H242" s="10">
        <f t="shared" si="27"/>
        <v>0</v>
      </c>
      <c r="I242" s="26"/>
      <c r="J242" s="26"/>
      <c r="K242" s="26"/>
      <c r="L242" s="26"/>
      <c r="M242" s="26"/>
      <c r="N242" s="26"/>
      <c r="O242" s="26"/>
      <c r="P242" s="26"/>
      <c r="Q242" s="26"/>
      <c r="R242" s="26"/>
      <c r="S242" s="26"/>
      <c r="T242" s="26"/>
      <c r="U242" s="26"/>
      <c r="V242" s="26"/>
    </row>
    <row r="243" spans="1:27" hidden="1" x14ac:dyDescent="0.2">
      <c r="A243" s="111"/>
      <c r="B243" s="1"/>
      <c r="C243" s="22" t="s">
        <v>0</v>
      </c>
      <c r="D243" s="8"/>
      <c r="E243" s="22" t="s">
        <v>47</v>
      </c>
      <c r="F243" s="30"/>
      <c r="G243" s="9">
        <f t="shared" si="26"/>
        <v>0</v>
      </c>
      <c r="H243" s="10">
        <f t="shared" si="27"/>
        <v>0</v>
      </c>
      <c r="I243" s="26"/>
      <c r="J243" s="26"/>
      <c r="K243" s="26"/>
      <c r="L243" s="26"/>
      <c r="M243" s="26"/>
      <c r="N243" s="26"/>
      <c r="O243" s="26"/>
      <c r="P243" s="26"/>
      <c r="Q243" s="26"/>
      <c r="R243" s="26"/>
      <c r="S243" s="26"/>
      <c r="T243" s="26"/>
      <c r="U243" s="26"/>
      <c r="V243" s="26"/>
    </row>
    <row r="244" spans="1:27" hidden="1" x14ac:dyDescent="0.2">
      <c r="A244" s="111"/>
      <c r="B244" s="1"/>
      <c r="C244" s="22" t="s">
        <v>0</v>
      </c>
      <c r="D244" s="8"/>
      <c r="E244" s="22" t="s">
        <v>47</v>
      </c>
      <c r="F244" s="30"/>
      <c r="G244" s="9">
        <f t="shared" si="26"/>
        <v>0</v>
      </c>
      <c r="H244" s="10">
        <f t="shared" si="27"/>
        <v>0</v>
      </c>
      <c r="I244" s="26"/>
      <c r="J244" s="26"/>
      <c r="K244" s="26"/>
      <c r="L244" s="26"/>
      <c r="M244" s="26"/>
      <c r="N244" s="26"/>
      <c r="O244" s="26"/>
      <c r="P244" s="26"/>
      <c r="Q244" s="26"/>
      <c r="R244" s="26"/>
      <c r="S244" s="26"/>
      <c r="T244" s="26"/>
      <c r="U244" s="26"/>
      <c r="V244" s="26"/>
    </row>
    <row r="245" spans="1:27" hidden="1" x14ac:dyDescent="0.2">
      <c r="A245" s="111"/>
      <c r="B245" s="1"/>
      <c r="C245" s="22" t="s">
        <v>0</v>
      </c>
      <c r="D245" s="8"/>
      <c r="E245" s="22" t="s">
        <v>47</v>
      </c>
      <c r="F245" s="30"/>
      <c r="G245" s="9">
        <f t="shared" si="26"/>
        <v>0</v>
      </c>
      <c r="H245" s="10">
        <f t="shared" si="27"/>
        <v>0</v>
      </c>
      <c r="I245" s="26"/>
      <c r="J245" s="26"/>
      <c r="K245" s="26"/>
      <c r="L245" s="26"/>
      <c r="M245" s="26"/>
      <c r="N245" s="26"/>
      <c r="O245" s="26"/>
      <c r="P245" s="26"/>
      <c r="Q245" s="26"/>
      <c r="R245" s="26"/>
      <c r="S245" s="26"/>
      <c r="T245" s="26"/>
      <c r="U245" s="26"/>
      <c r="V245" s="26"/>
    </row>
    <row r="246" spans="1:27" hidden="1" x14ac:dyDescent="0.2">
      <c r="A246" s="111"/>
      <c r="B246" s="1"/>
      <c r="C246" s="22" t="s">
        <v>0</v>
      </c>
      <c r="D246" s="8"/>
      <c r="E246" s="22" t="s">
        <v>47</v>
      </c>
      <c r="F246" s="30"/>
      <c r="G246" s="9">
        <f t="shared" si="26"/>
        <v>0</v>
      </c>
      <c r="H246" s="10">
        <f t="shared" si="27"/>
        <v>0</v>
      </c>
      <c r="I246" s="26"/>
      <c r="J246" s="26"/>
      <c r="K246" s="26"/>
      <c r="L246" s="26"/>
      <c r="M246" s="26"/>
      <c r="N246" s="26"/>
      <c r="O246" s="26"/>
      <c r="P246" s="26"/>
      <c r="Q246" s="26"/>
      <c r="R246" s="26"/>
      <c r="S246" s="26"/>
      <c r="T246" s="26"/>
      <c r="U246" s="26"/>
      <c r="V246" s="26"/>
    </row>
    <row r="247" spans="1:27" hidden="1" x14ac:dyDescent="0.2">
      <c r="A247" s="111"/>
      <c r="B247" s="1"/>
      <c r="C247" s="22" t="s">
        <v>0</v>
      </c>
      <c r="D247" s="8"/>
      <c r="E247" s="22" t="s">
        <v>47</v>
      </c>
      <c r="F247" s="30"/>
      <c r="G247" s="9">
        <f t="shared" si="26"/>
        <v>0</v>
      </c>
      <c r="H247" s="10">
        <f t="shared" si="27"/>
        <v>0</v>
      </c>
      <c r="I247" s="26"/>
      <c r="J247" s="26"/>
      <c r="K247" s="26"/>
      <c r="L247" s="26"/>
      <c r="M247" s="26"/>
      <c r="N247" s="26"/>
      <c r="O247" s="26"/>
      <c r="P247" s="26"/>
      <c r="Q247" s="26"/>
      <c r="R247" s="26"/>
      <c r="S247" s="26"/>
      <c r="T247" s="26"/>
      <c r="U247" s="26"/>
      <c r="V247" s="26"/>
    </row>
    <row r="248" spans="1:27" hidden="1" x14ac:dyDescent="0.2">
      <c r="A248" s="111"/>
      <c r="B248" s="1"/>
      <c r="C248" s="22" t="s">
        <v>0</v>
      </c>
      <c r="D248" s="8"/>
      <c r="E248" s="22" t="s">
        <v>47</v>
      </c>
      <c r="F248" s="30"/>
      <c r="G248" s="9">
        <f t="shared" si="26"/>
        <v>0</v>
      </c>
      <c r="H248" s="10">
        <f t="shared" si="27"/>
        <v>0</v>
      </c>
      <c r="I248" s="26"/>
      <c r="J248" s="26"/>
      <c r="K248" s="26"/>
      <c r="L248" s="26"/>
      <c r="M248" s="26"/>
      <c r="N248" s="26"/>
      <c r="O248" s="26"/>
      <c r="P248" s="26"/>
      <c r="Q248" s="26"/>
      <c r="R248" s="26"/>
      <c r="S248" s="26"/>
      <c r="T248" s="26"/>
      <c r="U248" s="26"/>
      <c r="V248" s="26"/>
    </row>
    <row r="249" spans="1:27" hidden="1" x14ac:dyDescent="0.2">
      <c r="A249" s="111"/>
      <c r="B249" s="1"/>
      <c r="C249" s="22" t="s">
        <v>0</v>
      </c>
      <c r="D249" s="8"/>
      <c r="E249" s="22" t="s">
        <v>47</v>
      </c>
      <c r="F249" s="30"/>
      <c r="G249" s="9">
        <f t="shared" si="26"/>
        <v>0</v>
      </c>
      <c r="H249" s="10">
        <f t="shared" si="27"/>
        <v>0</v>
      </c>
      <c r="I249" s="26"/>
      <c r="J249" s="26"/>
      <c r="K249" s="26"/>
      <c r="L249" s="26"/>
      <c r="M249" s="26"/>
      <c r="N249" s="26"/>
      <c r="O249" s="26"/>
      <c r="P249" s="26"/>
      <c r="Q249" s="26"/>
      <c r="R249" s="26"/>
      <c r="S249" s="26"/>
      <c r="T249" s="26"/>
      <c r="U249" s="26"/>
      <c r="V249" s="26"/>
    </row>
    <row r="250" spans="1:27" hidden="1" x14ac:dyDescent="0.2">
      <c r="A250" s="111"/>
      <c r="B250" s="1"/>
      <c r="C250" s="22" t="s">
        <v>0</v>
      </c>
      <c r="D250" s="8"/>
      <c r="E250" s="22" t="s">
        <v>47</v>
      </c>
      <c r="F250" s="30"/>
      <c r="G250" s="9">
        <f t="shared" si="26"/>
        <v>0</v>
      </c>
      <c r="H250" s="10">
        <f t="shared" si="27"/>
        <v>0</v>
      </c>
      <c r="I250" s="26"/>
      <c r="J250" s="26"/>
      <c r="K250" s="26"/>
      <c r="L250" s="26"/>
      <c r="M250" s="26"/>
      <c r="N250" s="26"/>
      <c r="O250" s="26"/>
      <c r="P250" s="26"/>
      <c r="Q250" s="26"/>
      <c r="R250" s="26"/>
      <c r="S250" s="26"/>
      <c r="T250" s="26"/>
      <c r="U250" s="26"/>
      <c r="V250" s="26"/>
    </row>
    <row r="251" spans="1:27" hidden="1" x14ac:dyDescent="0.2">
      <c r="A251" s="111"/>
      <c r="B251" s="1"/>
      <c r="C251" s="22" t="s">
        <v>0</v>
      </c>
      <c r="D251" s="8"/>
      <c r="E251" s="22" t="s">
        <v>47</v>
      </c>
      <c r="F251" s="30"/>
      <c r="G251" s="9">
        <f t="shared" si="26"/>
        <v>0</v>
      </c>
      <c r="H251" s="10">
        <f t="shared" si="27"/>
        <v>0</v>
      </c>
      <c r="I251" s="26"/>
      <c r="J251" s="26"/>
      <c r="K251" s="26"/>
      <c r="L251" s="26"/>
      <c r="M251" s="26"/>
      <c r="N251" s="26"/>
      <c r="O251" s="26"/>
      <c r="P251" s="26"/>
      <c r="Q251" s="26"/>
      <c r="R251" s="26"/>
      <c r="S251" s="26"/>
      <c r="T251" s="26"/>
      <c r="U251" s="26"/>
      <c r="V251" s="26"/>
    </row>
    <row r="252" spans="1:27" hidden="1" x14ac:dyDescent="0.2">
      <c r="A252" s="111"/>
      <c r="B252" s="1"/>
      <c r="C252" s="22" t="s">
        <v>0</v>
      </c>
      <c r="D252" s="8"/>
      <c r="E252" s="22" t="s">
        <v>47</v>
      </c>
      <c r="F252" s="30"/>
      <c r="G252" s="9">
        <f t="shared" si="26"/>
        <v>0</v>
      </c>
      <c r="H252" s="10">
        <f t="shared" si="27"/>
        <v>0</v>
      </c>
      <c r="I252" s="26"/>
      <c r="J252" s="26"/>
      <c r="K252" s="26"/>
      <c r="L252" s="26"/>
      <c r="M252" s="26"/>
      <c r="N252" s="26"/>
      <c r="O252" s="26"/>
      <c r="P252" s="26"/>
      <c r="Q252" s="26"/>
      <c r="R252" s="26"/>
      <c r="S252" s="26"/>
      <c r="T252" s="26"/>
      <c r="U252" s="26"/>
      <c r="V252" s="26"/>
    </row>
    <row r="253" spans="1:27" x14ac:dyDescent="0.2">
      <c r="A253" s="58"/>
      <c r="B253" s="2"/>
      <c r="C253" s="13"/>
      <c r="D253" s="13"/>
      <c r="E253" s="12"/>
      <c r="F253" s="12"/>
      <c r="G253" s="13"/>
      <c r="H253" s="14"/>
      <c r="I253" s="26"/>
      <c r="J253" s="26"/>
      <c r="K253" s="26"/>
      <c r="L253" s="26"/>
      <c r="M253" s="26"/>
      <c r="N253" s="26"/>
      <c r="O253" s="26"/>
      <c r="P253" s="26"/>
      <c r="Q253" s="26"/>
      <c r="R253" s="26"/>
      <c r="S253" s="26"/>
      <c r="T253" s="26"/>
      <c r="U253" s="26"/>
      <c r="V253" s="26"/>
    </row>
    <row r="254" spans="1:27" x14ac:dyDescent="0.2">
      <c r="A254" s="58"/>
      <c r="B254" s="58"/>
      <c r="C254" s="58"/>
      <c r="D254" s="58"/>
      <c r="E254" s="58"/>
      <c r="F254" s="58"/>
      <c r="G254" s="58"/>
      <c r="H254" s="58"/>
      <c r="I254" s="58"/>
      <c r="J254" s="58"/>
      <c r="K254" s="58"/>
      <c r="L254" s="58"/>
      <c r="M254" s="58"/>
      <c r="N254" s="58"/>
      <c r="O254" s="58"/>
      <c r="P254" s="58"/>
      <c r="Q254" s="58"/>
      <c r="R254" s="58"/>
      <c r="S254" s="29"/>
      <c r="T254" s="29"/>
      <c r="U254" s="29"/>
      <c r="V254" s="29"/>
      <c r="W254" s="110"/>
      <c r="X254" s="110"/>
      <c r="Y254" s="110"/>
      <c r="Z254" s="110"/>
      <c r="AA254" s="127"/>
    </row>
    <row r="255" spans="1:27" x14ac:dyDescent="0.2">
      <c r="A255" s="58"/>
      <c r="B255" s="58"/>
      <c r="C255" s="58"/>
      <c r="D255" s="58"/>
      <c r="E255" s="58"/>
      <c r="F255" s="58"/>
      <c r="G255" s="58"/>
      <c r="H255" s="58"/>
      <c r="I255" s="58"/>
      <c r="J255" s="58"/>
      <c r="K255" s="58"/>
      <c r="L255" s="58"/>
      <c r="M255" s="58"/>
      <c r="N255" s="58"/>
      <c r="O255" s="58"/>
      <c r="P255" s="58"/>
      <c r="Q255" s="58"/>
      <c r="R255" s="58"/>
      <c r="S255" s="29"/>
      <c r="T255" s="29"/>
      <c r="U255" s="29"/>
      <c r="V255" s="29"/>
      <c r="W255" s="110"/>
      <c r="X255" s="110"/>
      <c r="Y255" s="173" t="s">
        <v>92</v>
      </c>
      <c r="Z255" s="110"/>
      <c r="AA255" s="127"/>
    </row>
    <row r="256" spans="1:27" x14ac:dyDescent="0.2">
      <c r="E256" s="111" t="s">
        <v>52</v>
      </c>
      <c r="F256" s="125">
        <v>30</v>
      </c>
      <c r="G256" s="126">
        <v>365</v>
      </c>
      <c r="S256" s="29"/>
      <c r="T256" s="29" t="s">
        <v>80</v>
      </c>
      <c r="U256" s="29"/>
      <c r="V256" s="29" t="s">
        <v>85</v>
      </c>
      <c r="W256" s="110">
        <v>15</v>
      </c>
      <c r="X256" s="110"/>
      <c r="Y256" s="110" t="str">
        <f>IF(Z256&lt;0,"","Net")</f>
        <v>Net</v>
      </c>
      <c r="Z256" s="174">
        <f>Z258-Z257</f>
        <v>0</v>
      </c>
      <c r="AA256" s="127"/>
    </row>
    <row r="257" spans="4:27" x14ac:dyDescent="0.2">
      <c r="E257" s="111" t="s">
        <v>46</v>
      </c>
      <c r="F257" s="125">
        <v>4</v>
      </c>
      <c r="G257" s="126">
        <v>52</v>
      </c>
      <c r="S257" s="29" t="s">
        <v>50</v>
      </c>
      <c r="T257" s="175" t="b">
        <f>IF(S3=1,TRUE,FALSE)</f>
        <v>0</v>
      </c>
      <c r="U257" s="29"/>
      <c r="V257" s="29" t="str">
        <f>LEFT(C31,W$256)</f>
        <v>Transportation</v>
      </c>
      <c r="W257" s="176">
        <f>IF(S260=1,H31,IF(S260=2,G31,G31/4))</f>
        <v>0</v>
      </c>
      <c r="X257" s="110"/>
      <c r="Y257" s="110" t="str">
        <f>B30</f>
        <v>Spending</v>
      </c>
      <c r="Z257" s="174">
        <f>IF(S260=1,H30,IF(S260=2,G30,G30/4))</f>
        <v>0</v>
      </c>
      <c r="AA257" s="127"/>
    </row>
    <row r="258" spans="4:27" x14ac:dyDescent="0.2">
      <c r="E258" s="111" t="s">
        <v>192</v>
      </c>
      <c r="F258" s="125">
        <v>2</v>
      </c>
      <c r="G258" s="126">
        <f>G257/2</f>
        <v>26</v>
      </c>
      <c r="S258" s="29" t="s">
        <v>47</v>
      </c>
      <c r="T258" s="29"/>
      <c r="U258" s="29"/>
      <c r="V258" s="29" t="str">
        <f>LEFT(C48,W$256)</f>
        <v>Home</v>
      </c>
      <c r="W258" s="176">
        <f>IF(S260=1,H48,IF(S260=2,G48,G48/4))</f>
        <v>0</v>
      </c>
      <c r="X258" s="110"/>
      <c r="Y258" s="110" t="str">
        <f>B7</f>
        <v>Income</v>
      </c>
      <c r="Z258" s="174">
        <f>IF(S260=1,H7,IF(S260=2,G7,G7/4))</f>
        <v>0</v>
      </c>
      <c r="AA258" s="127"/>
    </row>
    <row r="259" spans="4:27" x14ac:dyDescent="0.2">
      <c r="E259" s="111" t="s">
        <v>201</v>
      </c>
      <c r="F259" s="125">
        <v>2</v>
      </c>
      <c r="G259" s="126">
        <v>24</v>
      </c>
      <c r="S259" s="29" t="s">
        <v>46</v>
      </c>
      <c r="T259" s="29"/>
      <c r="U259" s="29"/>
      <c r="V259" s="29" t="str">
        <f>LEFT(C65,W$256)</f>
        <v>Utilities</v>
      </c>
      <c r="W259" s="176">
        <f>IF(S260=1,H65,IF(S260=2,G65,G65/4))</f>
        <v>0</v>
      </c>
      <c r="X259" s="110"/>
      <c r="Y259" s="110"/>
      <c r="Z259" s="110"/>
      <c r="AA259" s="127"/>
    </row>
    <row r="260" spans="4:27" x14ac:dyDescent="0.2">
      <c r="D260" s="124"/>
      <c r="E260" s="111" t="s">
        <v>47</v>
      </c>
      <c r="F260" s="125">
        <v>1</v>
      </c>
      <c r="G260" s="126">
        <v>12</v>
      </c>
      <c r="S260" s="175">
        <v>1</v>
      </c>
      <c r="T260" s="29"/>
      <c r="U260" s="29"/>
      <c r="V260" s="29" t="str">
        <f>LEFT(C82,W$256)</f>
        <v>Health</v>
      </c>
      <c r="W260" s="176">
        <f>IF(S260=1,H82,IF(S260=2,G82,G82/4))</f>
        <v>0</v>
      </c>
      <c r="X260" s="110"/>
      <c r="Y260" s="110"/>
      <c r="Z260" s="110"/>
      <c r="AA260" s="127"/>
    </row>
    <row r="261" spans="4:27" x14ac:dyDescent="0.2">
      <c r="E261" s="111" t="s">
        <v>49</v>
      </c>
      <c r="F261" s="125">
        <f>1/3</f>
        <v>0.33333333333333331</v>
      </c>
      <c r="G261" s="126">
        <v>4</v>
      </c>
      <c r="S261" s="29">
        <f>IF(S260=1,1,IF(S260=2,12,52))</f>
        <v>1</v>
      </c>
      <c r="T261" s="29"/>
      <c r="U261" s="29"/>
      <c r="V261" s="29" t="str">
        <f>LEFT(C99,W$256)</f>
        <v>Entertainment</v>
      </c>
      <c r="W261" s="176">
        <f>IF(S260=1,H99,IF(S260=2,G99,G99/4))</f>
        <v>0</v>
      </c>
      <c r="X261" s="110"/>
      <c r="Y261" s="110"/>
      <c r="Z261" s="110"/>
      <c r="AA261" s="127"/>
    </row>
    <row r="262" spans="4:27" x14ac:dyDescent="0.2">
      <c r="E262" s="111" t="s">
        <v>48</v>
      </c>
      <c r="F262" s="125">
        <f>1/6</f>
        <v>0.16666666666666666</v>
      </c>
      <c r="G262" s="126">
        <v>2</v>
      </c>
      <c r="S262" s="29"/>
      <c r="T262" s="29"/>
      <c r="U262" s="29"/>
      <c r="V262" s="29" t="str">
        <f>LEFT(C116,W$256)</f>
        <v>Dining</v>
      </c>
      <c r="W262" s="176">
        <f>IF(S260=1,H116,IF(S260=2,G116,G116/4))</f>
        <v>0</v>
      </c>
      <c r="X262" s="110"/>
      <c r="Y262" s="110"/>
      <c r="Z262" s="110"/>
      <c r="AA262" s="127"/>
    </row>
    <row r="263" spans="4:27" x14ac:dyDescent="0.2">
      <c r="E263" s="111" t="s">
        <v>50</v>
      </c>
      <c r="F263" s="125">
        <f>1/12</f>
        <v>8.3333333333333329E-2</v>
      </c>
      <c r="G263" s="126">
        <v>1</v>
      </c>
      <c r="S263" s="29"/>
      <c r="T263" s="29"/>
      <c r="U263" s="29"/>
      <c r="V263" s="29" t="str">
        <f>LEFT(C133,W$256)</f>
        <v>Kids</v>
      </c>
      <c r="W263" s="176">
        <f>IF(S260=1,H133,IF(S260=2,G133,G133/4))</f>
        <v>0</v>
      </c>
      <c r="X263" s="110"/>
      <c r="Y263" s="110"/>
      <c r="Z263" s="110"/>
      <c r="AA263" s="127"/>
    </row>
    <row r="264" spans="4:27" x14ac:dyDescent="0.2">
      <c r="E264" s="124"/>
      <c r="F264" s="124"/>
      <c r="S264" s="29"/>
      <c r="T264" s="29"/>
      <c r="U264" s="29"/>
      <c r="V264" s="29" t="str">
        <f>LEFT(C150,W$256)</f>
        <v>Miscellaneous</v>
      </c>
      <c r="W264" s="176">
        <f>IF(S260=1,H150,IF(S260=2,G150,G150/4))</f>
        <v>0</v>
      </c>
      <c r="X264" s="110"/>
      <c r="Y264" s="110"/>
      <c r="Z264" s="110"/>
      <c r="AA264" s="127"/>
    </row>
    <row r="265" spans="4:27" x14ac:dyDescent="0.2">
      <c r="E265" s="124"/>
      <c r="F265" s="124"/>
      <c r="S265" s="29"/>
      <c r="T265" s="29"/>
      <c r="U265" s="29"/>
      <c r="V265" s="29" t="str">
        <f>LEFT(C167,W$256)</f>
        <v>Other 1</v>
      </c>
      <c r="W265" s="176">
        <f>IF(S260=1,H167,IF(S260=2,G167,G167/4))</f>
        <v>0</v>
      </c>
      <c r="X265" s="110"/>
      <c r="Y265" s="110"/>
      <c r="Z265" s="110"/>
      <c r="AA265" s="127"/>
    </row>
    <row r="266" spans="4:27" x14ac:dyDescent="0.2">
      <c r="E266" s="124"/>
      <c r="F266" s="124"/>
      <c r="S266" s="29"/>
      <c r="T266" s="29"/>
      <c r="U266" s="29"/>
      <c r="V266" s="29" t="str">
        <f>LEFT(C184,W$256)</f>
        <v>Other 2</v>
      </c>
      <c r="W266" s="176">
        <f>IF(S260=1,H184,IF(S260=2,G184,G184/4))</f>
        <v>0</v>
      </c>
      <c r="X266" s="109"/>
      <c r="Y266" s="109"/>
      <c r="Z266" s="109"/>
      <c r="AA266" s="95"/>
    </row>
    <row r="267" spans="4:27" x14ac:dyDescent="0.2">
      <c r="S267" s="29"/>
      <c r="T267" s="29"/>
      <c r="U267" s="29"/>
      <c r="V267" s="29" t="str">
        <f>LEFT(C201,W$256)</f>
        <v>Other 3</v>
      </c>
      <c r="W267" s="176">
        <f>IF(S260=1,H201,IF(S260=2,G201,G201/4))</f>
        <v>0</v>
      </c>
      <c r="X267" s="109"/>
      <c r="Y267" s="109"/>
      <c r="Z267" s="109"/>
      <c r="AA267" s="95"/>
    </row>
    <row r="268" spans="4:27" x14ac:dyDescent="0.2">
      <c r="S268" s="29"/>
      <c r="T268" s="29"/>
      <c r="U268" s="29"/>
      <c r="V268" s="29" t="str">
        <f>LEFT(C218,W$256)</f>
        <v>Other 4</v>
      </c>
      <c r="W268" s="176">
        <f>IF(S260=1,H218,IF(S260=2,G218,G218/4))</f>
        <v>0</v>
      </c>
      <c r="X268" s="109"/>
      <c r="Y268" s="109"/>
      <c r="Z268" s="109"/>
      <c r="AA268" s="95"/>
    </row>
    <row r="269" spans="4:27" x14ac:dyDescent="0.2">
      <c r="S269" s="29"/>
      <c r="T269" s="29"/>
      <c r="U269" s="29"/>
      <c r="V269" s="29" t="str">
        <f>LEFT(C235,W$256)</f>
        <v>Other 5</v>
      </c>
      <c r="W269" s="176">
        <f>IF(S260=1,H235,IF(S260=2,G235,G235/4))</f>
        <v>0</v>
      </c>
      <c r="X269" s="109"/>
      <c r="Y269" s="109"/>
      <c r="Z269" s="109"/>
      <c r="AA269" s="95"/>
    </row>
    <row r="270" spans="4:27" x14ac:dyDescent="0.2">
      <c r="S270" s="96"/>
      <c r="T270" s="96"/>
      <c r="U270" s="96"/>
      <c r="V270" s="96"/>
      <c r="W270" s="167"/>
      <c r="X270" s="95"/>
      <c r="Y270" s="95"/>
      <c r="Z270" s="95"/>
      <c r="AA270" s="95"/>
    </row>
    <row r="271" spans="4:27" x14ac:dyDescent="0.2">
      <c r="S271" s="96"/>
      <c r="T271" s="96"/>
      <c r="U271" s="96"/>
      <c r="V271" s="96"/>
      <c r="W271" s="167"/>
      <c r="X271" s="95"/>
      <c r="Y271" s="95"/>
      <c r="Z271" s="95"/>
      <c r="AA271" s="95"/>
    </row>
  </sheetData>
  <sheetProtection password="9C9F" sheet="1" objects="1" scenarios="1" formatCells="0" formatColumns="0" formatRows="0"/>
  <mergeCells count="4">
    <mergeCell ref="L47:M48"/>
    <mergeCell ref="B7:C7"/>
    <mergeCell ref="B6:C6"/>
    <mergeCell ref="B30:C30"/>
  </mergeCells>
  <phoneticPr fontId="4" type="noConversion"/>
  <conditionalFormatting sqref="D29">
    <cfRule type="expression" dxfId="14" priority="1" stopIfTrue="1">
      <formula>#REF!&gt;0</formula>
    </cfRule>
  </conditionalFormatting>
  <dataValidations count="2">
    <dataValidation type="list" allowBlank="1" showInputMessage="1" showErrorMessage="1" sqref="E100:E114 E8:E27 E117:E131 E83:E97 E219:E233 E66:E80 E49:E63 E32:E46 E134:E148 E151:E165 E202:E216 E168:E182 E185:E199 E236:E252">
      <formula1>$E$256:$E$263</formula1>
    </dataValidation>
    <dataValidation allowBlank="1" showInputMessage="1" showErrorMessage="1" prompt="Do not cut/paste or move cells" sqref="C99:C252 C8:C27 C82:C97 C65:C80 C48:C63 C31:C46"/>
  </dataValidations>
  <hyperlinks>
    <hyperlink ref="B12" location="QBADDINCOME" tooltip="Additional Income Rows: Click here, then Unhide rows via Excel menu/ribbon above" display="+"/>
  </hyperlinks>
  <pageMargins left="0.38" right="0.42" top="0.48" bottom="0.75" header="0.51" footer="0.5"/>
  <pageSetup scale="77" fitToHeight="2" orientation="portrait" r:id="rId1"/>
  <headerFooter alignWithMargins="0">
    <oddFooter>&amp;A</oddFooter>
  </headerFooter>
  <rowBreaks count="1" manualBreakCount="1">
    <brk id="68"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Drop Down 22">
              <controlPr defaultSize="0" autoLine="0" autoPict="0">
                <anchor moveWithCells="1">
                  <from>
                    <xdr:col>13</xdr:col>
                    <xdr:colOff>295275</xdr:colOff>
                    <xdr:row>5</xdr:row>
                    <xdr:rowOff>28575</xdr:rowOff>
                  </from>
                  <to>
                    <xdr:col>14</xdr:col>
                    <xdr:colOff>400050</xdr:colOff>
                    <xdr:row>5</xdr:row>
                    <xdr:rowOff>228600</xdr:rowOff>
                  </to>
                </anchor>
              </controlPr>
            </control>
          </mc:Choice>
        </mc:AlternateContent>
        <mc:AlternateContent xmlns:mc="http://schemas.openxmlformats.org/markup-compatibility/2006">
          <mc:Choice Requires="x14">
            <control shapeId="1304" r:id="rId5" name="Drop Down 280">
              <controlPr defaultSize="0" autoLine="0" autoPict="0">
                <anchor moveWithCells="1">
                  <from>
                    <xdr:col>2</xdr:col>
                    <xdr:colOff>390525</xdr:colOff>
                    <xdr:row>4</xdr:row>
                    <xdr:rowOff>0</xdr:rowOff>
                  </from>
                  <to>
                    <xdr:col>4</xdr:col>
                    <xdr:colOff>123825</xdr:colOff>
                    <xdr:row>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12"/>
    <pageSetUpPr fitToPage="1"/>
  </sheetPr>
  <dimension ref="A1:AO279"/>
  <sheetViews>
    <sheetView showGridLines="0" showRowColHeaders="0" zoomScale="92" zoomScaleNormal="100" workbookViewId="0">
      <pane ySplit="6" topLeftCell="A7" activePane="bottomLeft" state="frozen"/>
      <selection pane="bottomLeft" activeCell="C8" sqref="C8"/>
    </sheetView>
  </sheetViews>
  <sheetFormatPr defaultRowHeight="12.75" x14ac:dyDescent="0.2"/>
  <cols>
    <col min="1" max="1" width="1.7109375" customWidth="1"/>
    <col min="2" max="2" width="2" customWidth="1"/>
    <col min="3" max="3" width="22" customWidth="1"/>
    <col min="4" max="4" width="1.85546875" customWidth="1"/>
    <col min="5" max="16" width="8.7109375" customWidth="1"/>
    <col min="17" max="17" width="10.7109375" customWidth="1"/>
    <col min="18" max="18" width="8.7109375" customWidth="1"/>
    <col min="19" max="19" width="6.7109375" customWidth="1"/>
    <col min="20" max="20" width="8.140625" customWidth="1"/>
    <col min="21" max="21" width="2.42578125" customWidth="1"/>
    <col min="22" max="22" width="16.140625" customWidth="1"/>
    <col min="23" max="23" width="10.5703125" customWidth="1"/>
    <col min="24" max="24" width="9.7109375" customWidth="1"/>
    <col min="28" max="28" width="13.42578125" customWidth="1"/>
  </cols>
  <sheetData>
    <row r="1" spans="1:40" x14ac:dyDescent="0.2">
      <c r="A1" s="26"/>
      <c r="B1" s="26"/>
      <c r="C1" s="26"/>
      <c r="D1" s="26"/>
      <c r="E1" s="26"/>
      <c r="F1" s="26"/>
      <c r="G1" s="26"/>
      <c r="H1" s="26"/>
      <c r="I1" s="26"/>
      <c r="J1" s="62"/>
      <c r="K1" s="63"/>
      <c r="L1" s="63"/>
      <c r="M1" s="56"/>
      <c r="N1" s="26"/>
      <c r="O1" s="26"/>
      <c r="P1" s="26"/>
      <c r="Q1" s="64"/>
      <c r="R1" s="62"/>
      <c r="S1" s="63"/>
      <c r="T1" s="63"/>
      <c r="U1" s="63"/>
      <c r="V1" s="63"/>
      <c r="W1" s="26"/>
      <c r="X1" s="96"/>
      <c r="Y1" s="96"/>
      <c r="Z1" s="29"/>
      <c r="AA1" s="29" t="s">
        <v>80</v>
      </c>
      <c r="AB1" s="29"/>
      <c r="AC1" s="96"/>
      <c r="AD1" s="96"/>
      <c r="AE1" s="96"/>
      <c r="AF1" s="96"/>
      <c r="AG1" s="96"/>
      <c r="AH1" s="96"/>
      <c r="AI1" s="96"/>
      <c r="AJ1" s="96"/>
      <c r="AK1" s="95"/>
      <c r="AL1" s="95"/>
      <c r="AM1" s="168"/>
    </row>
    <row r="2" spans="1:40" x14ac:dyDescent="0.2">
      <c r="A2" s="26"/>
      <c r="B2" s="26"/>
      <c r="C2" s="26"/>
      <c r="D2" s="26"/>
      <c r="E2" s="26"/>
      <c r="F2" s="26"/>
      <c r="G2" s="26"/>
      <c r="H2" s="26"/>
      <c r="I2" s="26"/>
      <c r="J2" s="63"/>
      <c r="K2" s="63"/>
      <c r="L2" s="63"/>
      <c r="M2" s="56"/>
      <c r="N2" s="26"/>
      <c r="O2" s="26"/>
      <c r="P2" s="26"/>
      <c r="Q2" s="65"/>
      <c r="R2" s="63"/>
      <c r="S2" s="63"/>
      <c r="T2" s="63"/>
      <c r="U2" s="63"/>
      <c r="V2" s="63"/>
      <c r="W2" s="26"/>
      <c r="X2" s="96"/>
      <c r="Y2" s="96"/>
      <c r="Z2" s="29"/>
      <c r="AA2" s="29" t="s">
        <v>249</v>
      </c>
      <c r="AB2" s="29"/>
      <c r="AC2" s="96"/>
      <c r="AD2" s="96"/>
      <c r="AE2" s="96"/>
      <c r="AF2" s="96"/>
      <c r="AG2" s="96"/>
      <c r="AH2" s="96"/>
      <c r="AI2" s="96"/>
      <c r="AJ2" s="96"/>
      <c r="AK2" s="95"/>
      <c r="AL2" s="95"/>
      <c r="AM2" s="168"/>
    </row>
    <row r="3" spans="1:40" x14ac:dyDescent="0.2">
      <c r="A3" s="26"/>
      <c r="B3" s="26"/>
      <c r="C3" s="26"/>
      <c r="D3" s="26"/>
      <c r="E3" s="26"/>
      <c r="F3" s="26"/>
      <c r="G3" s="26"/>
      <c r="H3" s="26"/>
      <c r="I3" s="26"/>
      <c r="J3" s="26"/>
      <c r="K3" s="26"/>
      <c r="L3" s="26"/>
      <c r="M3" s="26"/>
      <c r="N3" s="26"/>
      <c r="O3" s="26"/>
      <c r="P3" s="26"/>
      <c r="Q3" s="26"/>
      <c r="R3" s="26"/>
      <c r="S3" s="26"/>
      <c r="T3" s="26"/>
      <c r="U3" s="26"/>
      <c r="V3" s="26"/>
      <c r="W3" s="26"/>
      <c r="X3" s="96"/>
      <c r="Y3" s="96"/>
      <c r="Z3" s="29"/>
      <c r="AA3" s="29">
        <f>Quick_Budget!$S$3</f>
        <v>2</v>
      </c>
      <c r="AB3" s="29"/>
      <c r="AC3" s="96"/>
      <c r="AD3" s="96"/>
      <c r="AE3" s="96"/>
      <c r="AF3" s="96"/>
      <c r="AG3" s="96"/>
      <c r="AH3" s="96"/>
      <c r="AI3" s="96"/>
      <c r="AJ3" s="96"/>
      <c r="AK3" s="95"/>
      <c r="AL3" s="95"/>
      <c r="AM3" s="168"/>
    </row>
    <row r="4" spans="1:40" ht="12.75" customHeight="1" x14ac:dyDescent="0.25">
      <c r="A4" s="26"/>
      <c r="B4" s="163"/>
      <c r="C4" s="160"/>
      <c r="D4" s="161"/>
      <c r="E4" s="161"/>
      <c r="F4" s="161"/>
      <c r="G4" s="52"/>
      <c r="H4" s="52"/>
      <c r="I4" s="52"/>
      <c r="J4" s="52"/>
      <c r="K4" s="52"/>
      <c r="L4" s="52"/>
      <c r="M4" s="52"/>
      <c r="N4" s="52"/>
      <c r="O4" s="52"/>
      <c r="P4" s="52"/>
      <c r="Q4" s="52"/>
      <c r="R4" s="26"/>
      <c r="S4" s="26"/>
      <c r="T4" s="26"/>
      <c r="U4" s="26"/>
      <c r="V4" s="26"/>
      <c r="W4" s="26"/>
      <c r="X4" s="96"/>
      <c r="Y4" s="96"/>
      <c r="Z4" s="96"/>
      <c r="AA4" s="96"/>
      <c r="AB4" s="96"/>
      <c r="AC4" s="96"/>
      <c r="AD4" s="96"/>
      <c r="AE4" s="96"/>
      <c r="AF4" s="96"/>
      <c r="AG4" s="96"/>
      <c r="AH4" s="96"/>
      <c r="AI4" s="96"/>
      <c r="AJ4" s="96"/>
      <c r="AK4" s="95"/>
      <c r="AL4" s="95"/>
      <c r="AM4" s="168"/>
      <c r="AN4" s="68"/>
    </row>
    <row r="5" spans="1:40" ht="18" customHeight="1" x14ac:dyDescent="0.2">
      <c r="A5" s="26"/>
      <c r="B5" s="159" t="s">
        <v>299</v>
      </c>
      <c r="C5" s="162"/>
      <c r="D5" s="162"/>
      <c r="E5" s="162"/>
      <c r="F5" s="162"/>
      <c r="G5" s="56"/>
      <c r="H5" s="56"/>
      <c r="I5" s="26"/>
      <c r="J5" s="26"/>
      <c r="K5" s="26"/>
      <c r="L5" s="26"/>
      <c r="M5" s="26"/>
      <c r="N5" s="66"/>
      <c r="O5" s="26"/>
      <c r="P5" s="26"/>
      <c r="Q5" s="26"/>
      <c r="R5" s="29">
        <f ca="1">MATCH(TEXT(DATE(2000,MONTH(NOW()),1),"mmm"),E6:P6,0)</f>
        <v>11</v>
      </c>
      <c r="S5" s="29">
        <f ca="1">IF(R5=1,12,R5-1)</f>
        <v>10</v>
      </c>
      <c r="T5" s="26"/>
      <c r="U5" s="55"/>
      <c r="V5" s="26"/>
      <c r="W5" s="26"/>
      <c r="X5" s="96"/>
      <c r="Y5" s="96"/>
      <c r="Z5" s="96"/>
      <c r="AA5" s="96"/>
      <c r="AB5" s="96"/>
      <c r="AC5" s="96"/>
      <c r="AD5" s="96"/>
      <c r="AE5" s="96"/>
      <c r="AF5" s="96"/>
      <c r="AG5" s="96"/>
      <c r="AH5" s="96"/>
      <c r="AI5" s="96"/>
      <c r="AJ5" s="96"/>
      <c r="AK5" s="95"/>
      <c r="AL5" s="95"/>
      <c r="AM5" s="168"/>
      <c r="AN5" s="68"/>
    </row>
    <row r="6" spans="1:40" ht="21.95" customHeight="1" x14ac:dyDescent="0.2">
      <c r="A6" s="59"/>
      <c r="B6" s="297" t="s">
        <v>151</v>
      </c>
      <c r="C6" s="298"/>
      <c r="D6" s="84"/>
      <c r="E6" s="82" t="str">
        <f>VLOOKUP(AC256,MONTHSA,2,FALSE)</f>
        <v>Jan</v>
      </c>
      <c r="F6" s="91" t="str">
        <f t="shared" ref="F6:P6" si="0">VLOOKUP(E6,MONTHSB,2,FALSE)</f>
        <v>Feb</v>
      </c>
      <c r="G6" s="91" t="str">
        <f t="shared" si="0"/>
        <v>Mar</v>
      </c>
      <c r="H6" s="91" t="str">
        <f t="shared" si="0"/>
        <v>Apr</v>
      </c>
      <c r="I6" s="91" t="str">
        <f t="shared" si="0"/>
        <v>May</v>
      </c>
      <c r="J6" s="91" t="str">
        <f t="shared" si="0"/>
        <v>Jun</v>
      </c>
      <c r="K6" s="91" t="str">
        <f t="shared" si="0"/>
        <v>Jul</v>
      </c>
      <c r="L6" s="91" t="str">
        <f t="shared" si="0"/>
        <v>Aug</v>
      </c>
      <c r="M6" s="91" t="str">
        <f t="shared" si="0"/>
        <v>Sep</v>
      </c>
      <c r="N6" s="91" t="str">
        <f t="shared" si="0"/>
        <v>Oct</v>
      </c>
      <c r="O6" s="91" t="str">
        <f t="shared" si="0"/>
        <v>Nov</v>
      </c>
      <c r="P6" s="91" t="str">
        <f t="shared" si="0"/>
        <v>Dec</v>
      </c>
      <c r="Q6" s="91" t="s">
        <v>267</v>
      </c>
      <c r="R6" s="29" t="str">
        <f ca="1">Comparison!S259</f>
        <v>Year to Date Nov</v>
      </c>
      <c r="S6" s="29" t="str">
        <f ca="1">Comparison!S260</f>
        <v>Year to Date Oct</v>
      </c>
      <c r="T6" s="26"/>
      <c r="U6" s="26"/>
      <c r="V6" s="26"/>
      <c r="W6" s="26"/>
      <c r="X6" s="96"/>
      <c r="Y6" s="96"/>
      <c r="Z6" s="96"/>
      <c r="AA6" s="96"/>
      <c r="AB6" s="96"/>
      <c r="AC6" s="96"/>
      <c r="AD6" s="96"/>
      <c r="AE6" s="96"/>
      <c r="AF6" s="96"/>
      <c r="AG6" s="96"/>
      <c r="AH6" s="96"/>
      <c r="AI6" s="96"/>
      <c r="AJ6" s="96"/>
      <c r="AK6" s="95"/>
      <c r="AL6" s="95"/>
      <c r="AM6" s="168"/>
      <c r="AN6" s="68"/>
    </row>
    <row r="7" spans="1:40" ht="20.25" customHeight="1" x14ac:dyDescent="0.25">
      <c r="A7" s="59"/>
      <c r="B7" s="295" t="s">
        <v>93</v>
      </c>
      <c r="C7" s="296"/>
      <c r="D7" s="5"/>
      <c r="E7" s="247">
        <f t="shared" ref="E7:Q7" si="1">SUM(E8:E27)</f>
        <v>0</v>
      </c>
      <c r="F7" s="247">
        <f t="shared" si="1"/>
        <v>0</v>
      </c>
      <c r="G7" s="247">
        <f t="shared" si="1"/>
        <v>0</v>
      </c>
      <c r="H7" s="247">
        <f t="shared" si="1"/>
        <v>0</v>
      </c>
      <c r="I7" s="247">
        <f t="shared" si="1"/>
        <v>0</v>
      </c>
      <c r="J7" s="247">
        <f t="shared" si="1"/>
        <v>0</v>
      </c>
      <c r="K7" s="247">
        <f t="shared" si="1"/>
        <v>0</v>
      </c>
      <c r="L7" s="247">
        <f t="shared" si="1"/>
        <v>0</v>
      </c>
      <c r="M7" s="247">
        <f t="shared" si="1"/>
        <v>0</v>
      </c>
      <c r="N7" s="247">
        <f t="shared" si="1"/>
        <v>0</v>
      </c>
      <c r="O7" s="247">
        <f t="shared" si="1"/>
        <v>0</v>
      </c>
      <c r="P7" s="247">
        <f t="shared" si="1"/>
        <v>0</v>
      </c>
      <c r="Q7" s="247">
        <f t="shared" si="1"/>
        <v>0</v>
      </c>
      <c r="R7" s="166">
        <f ca="1">SUM(OFFSET($E7,0,0,1,R$5))</f>
        <v>0</v>
      </c>
      <c r="S7" s="166">
        <f ca="1">SUM(OFFSET($E7,0,0,1,S$5))</f>
        <v>0</v>
      </c>
      <c r="T7" s="26"/>
      <c r="U7" s="26"/>
      <c r="V7" s="26"/>
      <c r="W7" s="26"/>
      <c r="X7" s="96"/>
      <c r="Y7" s="96"/>
      <c r="Z7" s="96"/>
      <c r="AA7" s="96"/>
      <c r="AB7" s="96"/>
      <c r="AC7" s="96"/>
      <c r="AD7" s="96"/>
      <c r="AE7" s="96"/>
      <c r="AF7" s="96"/>
      <c r="AG7" s="96"/>
      <c r="AH7" s="96"/>
      <c r="AI7" s="96"/>
      <c r="AJ7" s="96"/>
      <c r="AK7" s="95"/>
      <c r="AL7" s="95"/>
      <c r="AM7" s="168"/>
      <c r="AN7" s="68"/>
    </row>
    <row r="8" spans="1:40" x14ac:dyDescent="0.2">
      <c r="A8" s="58"/>
      <c r="B8" s="7"/>
      <c r="C8" s="22" t="s">
        <v>142</v>
      </c>
      <c r="D8" s="8"/>
      <c r="E8" s="30"/>
      <c r="F8" s="30"/>
      <c r="G8" s="30"/>
      <c r="H8" s="30"/>
      <c r="I8" s="30"/>
      <c r="J8" s="30"/>
      <c r="K8" s="30"/>
      <c r="L8" s="30"/>
      <c r="M8" s="30"/>
      <c r="N8" s="30"/>
      <c r="O8" s="30"/>
      <c r="P8" s="30"/>
      <c r="Q8" s="10">
        <f t="shared" ref="Q8:Q27" si="2">SUM(E8:P8)</f>
        <v>0</v>
      </c>
      <c r="R8" s="166">
        <f t="shared" ref="R8:S81" ca="1" si="3">SUM(OFFSET($E8,0,0,1,R$5))</f>
        <v>0</v>
      </c>
      <c r="S8" s="166">
        <f t="shared" ca="1" si="3"/>
        <v>0</v>
      </c>
      <c r="T8" s="26"/>
      <c r="U8" s="26"/>
      <c r="V8" s="26"/>
      <c r="W8" s="26"/>
      <c r="X8" s="96"/>
      <c r="Y8" s="96"/>
      <c r="Z8" s="96"/>
      <c r="AA8" s="96"/>
      <c r="AB8" s="96"/>
      <c r="AC8" s="96"/>
      <c r="AD8" s="96"/>
      <c r="AE8" s="96"/>
      <c r="AF8" s="96"/>
      <c r="AG8" s="96"/>
      <c r="AH8" s="96"/>
      <c r="AI8" s="96"/>
      <c r="AJ8" s="96"/>
      <c r="AK8" s="95"/>
      <c r="AL8" s="95"/>
      <c r="AM8" s="168"/>
      <c r="AN8" s="68"/>
    </row>
    <row r="9" spans="1:40" x14ac:dyDescent="0.2">
      <c r="A9" s="58"/>
      <c r="B9" s="7"/>
      <c r="C9" s="22" t="s">
        <v>141</v>
      </c>
      <c r="D9" s="8"/>
      <c r="E9" s="30"/>
      <c r="F9" s="30"/>
      <c r="G9" s="30"/>
      <c r="H9" s="30"/>
      <c r="I9" s="30"/>
      <c r="J9" s="30"/>
      <c r="K9" s="30"/>
      <c r="L9" s="30"/>
      <c r="M9" s="30"/>
      <c r="N9" s="30"/>
      <c r="O9" s="30"/>
      <c r="P9" s="30"/>
      <c r="Q9" s="10">
        <f t="shared" si="2"/>
        <v>0</v>
      </c>
      <c r="R9" s="166">
        <f t="shared" ca="1" si="3"/>
        <v>0</v>
      </c>
      <c r="S9" s="166">
        <f t="shared" ca="1" si="3"/>
        <v>0</v>
      </c>
      <c r="T9" s="26"/>
      <c r="U9" s="26"/>
      <c r="V9" s="26"/>
      <c r="W9" s="26"/>
      <c r="X9" s="96"/>
      <c r="Y9" s="96"/>
      <c r="Z9" s="96"/>
      <c r="AA9" s="96"/>
      <c r="AB9" s="96"/>
      <c r="AC9" s="96"/>
      <c r="AD9" s="96"/>
      <c r="AE9" s="96"/>
      <c r="AF9" s="96"/>
      <c r="AG9" s="96"/>
      <c r="AH9" s="96"/>
      <c r="AI9" s="96"/>
      <c r="AJ9" s="96"/>
      <c r="AK9" s="95"/>
      <c r="AL9" s="95"/>
      <c r="AM9" s="168"/>
      <c r="AN9" s="68"/>
    </row>
    <row r="10" spans="1:40" x14ac:dyDescent="0.2">
      <c r="A10" s="58"/>
      <c r="B10" s="7"/>
      <c r="C10" s="22" t="s">
        <v>0</v>
      </c>
      <c r="D10" s="8"/>
      <c r="E10" s="30"/>
      <c r="F10" s="30"/>
      <c r="G10" s="30"/>
      <c r="H10" s="30"/>
      <c r="I10" s="30"/>
      <c r="J10" s="30"/>
      <c r="K10" s="30"/>
      <c r="L10" s="30"/>
      <c r="M10" s="30"/>
      <c r="N10" s="30"/>
      <c r="O10" s="30"/>
      <c r="P10" s="30"/>
      <c r="Q10" s="10">
        <f t="shared" ref="Q10:Q19" si="4">SUM(E10:P10)</f>
        <v>0</v>
      </c>
      <c r="R10" s="166">
        <f t="shared" ca="1" si="3"/>
        <v>0</v>
      </c>
      <c r="S10" s="166">
        <f t="shared" ca="1" si="3"/>
        <v>0</v>
      </c>
      <c r="T10" s="26"/>
      <c r="U10" s="26"/>
      <c r="V10" s="26"/>
      <c r="W10" s="26"/>
      <c r="X10" s="96"/>
      <c r="Y10" s="96"/>
      <c r="Z10" s="96"/>
      <c r="AA10" s="96"/>
      <c r="AB10" s="96"/>
      <c r="AC10" s="96"/>
      <c r="AD10" s="96"/>
      <c r="AE10" s="96"/>
      <c r="AF10" s="96"/>
      <c r="AG10" s="96"/>
      <c r="AH10" s="96"/>
      <c r="AI10" s="96"/>
      <c r="AJ10" s="96"/>
      <c r="AK10" s="95"/>
      <c r="AL10" s="95"/>
      <c r="AM10" s="168"/>
      <c r="AN10" s="68"/>
    </row>
    <row r="11" spans="1:40" x14ac:dyDescent="0.2">
      <c r="A11" s="58"/>
      <c r="B11" s="7"/>
      <c r="C11" s="22" t="s">
        <v>0</v>
      </c>
      <c r="D11" s="8"/>
      <c r="E11" s="30"/>
      <c r="F11" s="30"/>
      <c r="G11" s="30"/>
      <c r="H11" s="30"/>
      <c r="I11" s="30"/>
      <c r="J11" s="30"/>
      <c r="K11" s="30"/>
      <c r="L11" s="30"/>
      <c r="M11" s="30"/>
      <c r="N11" s="30"/>
      <c r="O11" s="30"/>
      <c r="P11" s="30"/>
      <c r="Q11" s="10">
        <f t="shared" si="4"/>
        <v>0</v>
      </c>
      <c r="R11" s="166">
        <f t="shared" ca="1" si="3"/>
        <v>0</v>
      </c>
      <c r="S11" s="166">
        <f t="shared" ca="1" si="3"/>
        <v>0</v>
      </c>
      <c r="T11" s="26"/>
      <c r="U11" s="26"/>
      <c r="V11" s="26"/>
      <c r="W11" s="26"/>
      <c r="X11" s="96"/>
      <c r="Y11" s="96"/>
      <c r="Z11" s="96"/>
      <c r="AA11" s="96"/>
      <c r="AB11" s="96"/>
      <c r="AC11" s="96"/>
      <c r="AD11" s="96"/>
      <c r="AE11" s="96"/>
      <c r="AF11" s="96"/>
      <c r="AG11" s="96"/>
      <c r="AH11" s="96"/>
      <c r="AI11" s="96"/>
      <c r="AJ11" s="96"/>
      <c r="AK11" s="95"/>
      <c r="AL11" s="95"/>
      <c r="AM11" s="168"/>
      <c r="AN11" s="68"/>
    </row>
    <row r="12" spans="1:40" x14ac:dyDescent="0.2">
      <c r="A12" s="58"/>
      <c r="B12" s="193" t="s">
        <v>289</v>
      </c>
      <c r="C12" s="22" t="s">
        <v>0</v>
      </c>
      <c r="D12" s="8"/>
      <c r="E12" s="30"/>
      <c r="F12" s="30"/>
      <c r="G12" s="30"/>
      <c r="H12" s="30"/>
      <c r="I12" s="30"/>
      <c r="J12" s="30"/>
      <c r="K12" s="30"/>
      <c r="L12" s="30"/>
      <c r="M12" s="30"/>
      <c r="N12" s="30"/>
      <c r="O12" s="30"/>
      <c r="P12" s="30"/>
      <c r="Q12" s="10">
        <f t="shared" si="4"/>
        <v>0</v>
      </c>
      <c r="R12" s="166">
        <f t="shared" ca="1" si="3"/>
        <v>0</v>
      </c>
      <c r="S12" s="166">
        <f t="shared" ca="1" si="3"/>
        <v>0</v>
      </c>
      <c r="T12" s="26"/>
      <c r="U12" s="26"/>
      <c r="V12" s="26"/>
      <c r="W12" s="26"/>
      <c r="X12" s="96"/>
      <c r="Y12" s="96"/>
      <c r="Z12" s="96"/>
      <c r="AA12" s="96"/>
      <c r="AB12" s="96"/>
      <c r="AC12" s="96"/>
      <c r="AD12" s="96"/>
      <c r="AE12" s="96"/>
      <c r="AF12" s="96"/>
      <c r="AG12" s="96"/>
      <c r="AH12" s="96"/>
      <c r="AI12" s="96"/>
      <c r="AJ12" s="96"/>
      <c r="AK12" s="95"/>
      <c r="AL12" s="95"/>
      <c r="AM12" s="168"/>
      <c r="AN12" s="68"/>
    </row>
    <row r="13" spans="1:40" hidden="1" x14ac:dyDescent="0.2">
      <c r="A13" s="58"/>
      <c r="B13" s="7"/>
      <c r="C13" s="22" t="s">
        <v>0</v>
      </c>
      <c r="D13" s="8"/>
      <c r="E13" s="30"/>
      <c r="F13" s="30"/>
      <c r="G13" s="30"/>
      <c r="H13" s="30"/>
      <c r="I13" s="30"/>
      <c r="J13" s="30"/>
      <c r="K13" s="30"/>
      <c r="L13" s="30"/>
      <c r="M13" s="30"/>
      <c r="N13" s="30"/>
      <c r="O13" s="30"/>
      <c r="P13" s="30"/>
      <c r="Q13" s="10">
        <f t="shared" si="4"/>
        <v>0</v>
      </c>
      <c r="R13" s="166">
        <f t="shared" ca="1" si="3"/>
        <v>0</v>
      </c>
      <c r="S13" s="166">
        <f t="shared" ca="1" si="3"/>
        <v>0</v>
      </c>
      <c r="T13" s="26"/>
      <c r="U13" s="26"/>
      <c r="V13" s="26"/>
      <c r="W13" s="26"/>
      <c r="X13" s="96"/>
      <c r="Y13" s="96"/>
      <c r="Z13" s="96"/>
      <c r="AA13" s="96"/>
      <c r="AB13" s="96"/>
      <c r="AC13" s="96"/>
      <c r="AD13" s="96"/>
      <c r="AE13" s="96"/>
      <c r="AF13" s="96"/>
      <c r="AG13" s="96"/>
      <c r="AH13" s="96"/>
      <c r="AI13" s="96"/>
      <c r="AJ13" s="96"/>
      <c r="AK13" s="95"/>
      <c r="AL13" s="95"/>
      <c r="AM13" s="168"/>
      <c r="AN13" s="68"/>
    </row>
    <row r="14" spans="1:40" hidden="1" x14ac:dyDescent="0.2">
      <c r="A14" s="58"/>
      <c r="B14" s="7"/>
      <c r="C14" s="22" t="s">
        <v>0</v>
      </c>
      <c r="D14" s="8"/>
      <c r="E14" s="30"/>
      <c r="F14" s="30"/>
      <c r="G14" s="30"/>
      <c r="H14" s="30"/>
      <c r="I14" s="30"/>
      <c r="J14" s="30"/>
      <c r="K14" s="30"/>
      <c r="L14" s="30"/>
      <c r="M14" s="30"/>
      <c r="N14" s="30"/>
      <c r="O14" s="30"/>
      <c r="P14" s="30"/>
      <c r="Q14" s="10">
        <f t="shared" si="4"/>
        <v>0</v>
      </c>
      <c r="R14" s="166">
        <f t="shared" ca="1" si="3"/>
        <v>0</v>
      </c>
      <c r="S14" s="166">
        <f t="shared" ca="1" si="3"/>
        <v>0</v>
      </c>
      <c r="T14" s="26"/>
      <c r="U14" s="26"/>
      <c r="V14" s="26"/>
      <c r="W14" s="26"/>
      <c r="X14" s="96"/>
      <c r="Y14" s="96"/>
      <c r="Z14" s="96"/>
      <c r="AA14" s="96"/>
      <c r="AB14" s="96"/>
      <c r="AC14" s="96"/>
      <c r="AD14" s="96"/>
      <c r="AE14" s="96"/>
      <c r="AF14" s="96"/>
      <c r="AG14" s="96"/>
      <c r="AH14" s="96"/>
      <c r="AI14" s="96"/>
      <c r="AJ14" s="96"/>
      <c r="AK14" s="95"/>
      <c r="AL14" s="95"/>
      <c r="AM14" s="168"/>
      <c r="AN14" s="68"/>
    </row>
    <row r="15" spans="1:40" hidden="1" x14ac:dyDescent="0.2">
      <c r="A15" s="58"/>
      <c r="B15" s="7"/>
      <c r="C15" s="22" t="s">
        <v>0</v>
      </c>
      <c r="D15" s="8"/>
      <c r="E15" s="30"/>
      <c r="F15" s="30"/>
      <c r="G15" s="30"/>
      <c r="H15" s="30"/>
      <c r="I15" s="30"/>
      <c r="J15" s="30"/>
      <c r="K15" s="30"/>
      <c r="L15" s="30"/>
      <c r="M15" s="30"/>
      <c r="N15" s="30"/>
      <c r="O15" s="30"/>
      <c r="P15" s="30"/>
      <c r="Q15" s="10">
        <f t="shared" si="4"/>
        <v>0</v>
      </c>
      <c r="R15" s="166">
        <f t="shared" ca="1" si="3"/>
        <v>0</v>
      </c>
      <c r="S15" s="166">
        <f t="shared" ca="1" si="3"/>
        <v>0</v>
      </c>
      <c r="T15" s="26"/>
      <c r="U15" s="26"/>
      <c r="V15" s="26"/>
      <c r="W15" s="26"/>
      <c r="X15" s="96"/>
      <c r="Y15" s="96"/>
      <c r="Z15" s="96"/>
      <c r="AA15" s="96"/>
      <c r="AB15" s="96"/>
      <c r="AC15" s="96"/>
      <c r="AD15" s="96"/>
      <c r="AE15" s="96"/>
      <c r="AF15" s="96"/>
      <c r="AG15" s="96"/>
      <c r="AH15" s="96"/>
      <c r="AI15" s="96"/>
      <c r="AJ15" s="96"/>
      <c r="AK15" s="95"/>
      <c r="AL15" s="95"/>
      <c r="AM15" s="168"/>
      <c r="AN15" s="68"/>
    </row>
    <row r="16" spans="1:40" hidden="1" x14ac:dyDescent="0.2">
      <c r="A16" s="58"/>
      <c r="B16" s="7"/>
      <c r="C16" s="22" t="s">
        <v>0</v>
      </c>
      <c r="D16" s="8"/>
      <c r="E16" s="30"/>
      <c r="F16" s="30"/>
      <c r="G16" s="30"/>
      <c r="H16" s="30"/>
      <c r="I16" s="30"/>
      <c r="J16" s="30"/>
      <c r="K16" s="30"/>
      <c r="L16" s="30"/>
      <c r="M16" s="30"/>
      <c r="N16" s="30"/>
      <c r="O16" s="30"/>
      <c r="P16" s="30"/>
      <c r="Q16" s="10">
        <f t="shared" si="4"/>
        <v>0</v>
      </c>
      <c r="R16" s="166">
        <f t="shared" ca="1" si="3"/>
        <v>0</v>
      </c>
      <c r="S16" s="166">
        <f t="shared" ca="1" si="3"/>
        <v>0</v>
      </c>
      <c r="T16" s="26"/>
      <c r="U16" s="26"/>
      <c r="V16" s="26"/>
      <c r="W16" s="26"/>
      <c r="X16" s="96"/>
      <c r="Y16" s="96"/>
      <c r="Z16" s="96"/>
      <c r="AA16" s="96"/>
      <c r="AB16" s="96"/>
      <c r="AC16" s="96"/>
      <c r="AD16" s="96"/>
      <c r="AE16" s="96"/>
      <c r="AF16" s="96"/>
      <c r="AG16" s="96"/>
      <c r="AH16" s="96"/>
      <c r="AI16" s="96"/>
      <c r="AJ16" s="96"/>
      <c r="AK16" s="95"/>
      <c r="AL16" s="95"/>
      <c r="AM16" s="168"/>
      <c r="AN16" s="68"/>
    </row>
    <row r="17" spans="1:40" hidden="1" x14ac:dyDescent="0.2">
      <c r="A17" s="58"/>
      <c r="B17" s="7"/>
      <c r="C17" s="22" t="s">
        <v>0</v>
      </c>
      <c r="D17" s="8"/>
      <c r="E17" s="30"/>
      <c r="F17" s="30"/>
      <c r="G17" s="30"/>
      <c r="H17" s="30"/>
      <c r="I17" s="30"/>
      <c r="J17" s="30"/>
      <c r="K17" s="30"/>
      <c r="L17" s="30"/>
      <c r="M17" s="30"/>
      <c r="N17" s="30"/>
      <c r="O17" s="30"/>
      <c r="P17" s="30"/>
      <c r="Q17" s="10">
        <f t="shared" si="4"/>
        <v>0</v>
      </c>
      <c r="R17" s="166">
        <f t="shared" ca="1" si="3"/>
        <v>0</v>
      </c>
      <c r="S17" s="166">
        <f t="shared" ca="1" si="3"/>
        <v>0</v>
      </c>
      <c r="T17" s="26"/>
      <c r="U17" s="26"/>
      <c r="V17" s="26"/>
      <c r="W17" s="26"/>
      <c r="X17" s="96"/>
      <c r="Y17" s="96"/>
      <c r="Z17" s="96"/>
      <c r="AA17" s="96"/>
      <c r="AB17" s="96"/>
      <c r="AC17" s="96"/>
      <c r="AD17" s="96"/>
      <c r="AE17" s="96"/>
      <c r="AF17" s="96"/>
      <c r="AG17" s="96"/>
      <c r="AH17" s="96"/>
      <c r="AI17" s="96"/>
      <c r="AJ17" s="96"/>
      <c r="AK17" s="95"/>
      <c r="AL17" s="95"/>
      <c r="AM17" s="168"/>
      <c r="AN17" s="68"/>
    </row>
    <row r="18" spans="1:40" hidden="1" x14ac:dyDescent="0.2">
      <c r="A18" s="58"/>
      <c r="B18" s="7"/>
      <c r="C18" s="22" t="s">
        <v>0</v>
      </c>
      <c r="D18" s="8"/>
      <c r="E18" s="30"/>
      <c r="F18" s="30"/>
      <c r="G18" s="30"/>
      <c r="H18" s="30"/>
      <c r="I18" s="30"/>
      <c r="J18" s="30"/>
      <c r="K18" s="30"/>
      <c r="L18" s="30"/>
      <c r="M18" s="30"/>
      <c r="N18" s="30"/>
      <c r="O18" s="30"/>
      <c r="P18" s="30"/>
      <c r="Q18" s="10">
        <f t="shared" si="4"/>
        <v>0</v>
      </c>
      <c r="R18" s="166">
        <f t="shared" ca="1" si="3"/>
        <v>0</v>
      </c>
      <c r="S18" s="166">
        <f t="shared" ca="1" si="3"/>
        <v>0</v>
      </c>
      <c r="T18" s="26"/>
      <c r="U18" s="26"/>
      <c r="V18" s="26"/>
      <c r="W18" s="26"/>
      <c r="X18" s="96"/>
      <c r="Y18" s="96"/>
      <c r="Z18" s="96"/>
      <c r="AA18" s="96"/>
      <c r="AB18" s="96"/>
      <c r="AC18" s="96"/>
      <c r="AD18" s="96"/>
      <c r="AE18" s="96"/>
      <c r="AF18" s="96"/>
      <c r="AG18" s="96"/>
      <c r="AH18" s="96"/>
      <c r="AI18" s="96"/>
      <c r="AJ18" s="96"/>
      <c r="AK18" s="95"/>
      <c r="AL18" s="95"/>
      <c r="AM18" s="168"/>
      <c r="AN18" s="68"/>
    </row>
    <row r="19" spans="1:40" hidden="1" x14ac:dyDescent="0.2">
      <c r="A19" s="58"/>
      <c r="B19" s="7"/>
      <c r="C19" s="22" t="s">
        <v>0</v>
      </c>
      <c r="D19" s="8"/>
      <c r="E19" s="30"/>
      <c r="F19" s="30"/>
      <c r="G19" s="30"/>
      <c r="H19" s="30"/>
      <c r="I19" s="30"/>
      <c r="J19" s="30"/>
      <c r="K19" s="30"/>
      <c r="L19" s="30"/>
      <c r="M19" s="30"/>
      <c r="N19" s="30"/>
      <c r="O19" s="30"/>
      <c r="P19" s="30"/>
      <c r="Q19" s="10">
        <f t="shared" si="4"/>
        <v>0</v>
      </c>
      <c r="R19" s="166">
        <f t="shared" ca="1" si="3"/>
        <v>0</v>
      </c>
      <c r="S19" s="166">
        <f t="shared" ca="1" si="3"/>
        <v>0</v>
      </c>
      <c r="T19" s="26"/>
      <c r="U19" s="26"/>
      <c r="V19" s="26"/>
      <c r="W19" s="26"/>
      <c r="X19" s="96"/>
      <c r="Y19" s="96"/>
      <c r="Z19" s="96"/>
      <c r="AA19" s="96"/>
      <c r="AB19" s="96"/>
      <c r="AC19" s="96"/>
      <c r="AD19" s="96"/>
      <c r="AE19" s="96"/>
      <c r="AF19" s="96"/>
      <c r="AG19" s="96"/>
      <c r="AH19" s="96"/>
      <c r="AI19" s="96"/>
      <c r="AJ19" s="96"/>
      <c r="AK19" s="95"/>
      <c r="AL19" s="95"/>
      <c r="AM19" s="168"/>
      <c r="AN19" s="68"/>
    </row>
    <row r="20" spans="1:40" hidden="1" x14ac:dyDescent="0.2">
      <c r="A20" s="58"/>
      <c r="B20" s="7"/>
      <c r="C20" s="22" t="s">
        <v>0</v>
      </c>
      <c r="D20" s="8"/>
      <c r="E20" s="30"/>
      <c r="F20" s="30"/>
      <c r="G20" s="30"/>
      <c r="H20" s="30"/>
      <c r="I20" s="30"/>
      <c r="J20" s="30"/>
      <c r="K20" s="30"/>
      <c r="L20" s="30"/>
      <c r="M20" s="30"/>
      <c r="N20" s="30"/>
      <c r="O20" s="30"/>
      <c r="P20" s="30"/>
      <c r="Q20" s="10">
        <f t="shared" si="2"/>
        <v>0</v>
      </c>
      <c r="R20" s="166">
        <f t="shared" ca="1" si="3"/>
        <v>0</v>
      </c>
      <c r="S20" s="166">
        <f t="shared" ca="1" si="3"/>
        <v>0</v>
      </c>
      <c r="T20" s="26"/>
      <c r="U20" s="26"/>
      <c r="V20" s="26"/>
      <c r="W20" s="26"/>
      <c r="X20" s="96"/>
      <c r="Y20" s="96"/>
      <c r="Z20" s="96"/>
      <c r="AA20" s="96"/>
      <c r="AB20" s="96"/>
      <c r="AC20" s="96"/>
      <c r="AD20" s="96"/>
      <c r="AE20" s="96"/>
      <c r="AF20" s="96"/>
      <c r="AG20" s="96"/>
      <c r="AH20" s="96"/>
      <c r="AI20" s="96"/>
      <c r="AJ20" s="96"/>
      <c r="AK20" s="95"/>
      <c r="AL20" s="95"/>
      <c r="AM20" s="168"/>
      <c r="AN20" s="68"/>
    </row>
    <row r="21" spans="1:40" hidden="1" x14ac:dyDescent="0.2">
      <c r="A21" s="58"/>
      <c r="B21" s="7"/>
      <c r="C21" s="22" t="s">
        <v>0</v>
      </c>
      <c r="D21" s="8"/>
      <c r="E21" s="30"/>
      <c r="F21" s="30"/>
      <c r="G21" s="30"/>
      <c r="H21" s="30"/>
      <c r="I21" s="30"/>
      <c r="J21" s="30"/>
      <c r="K21" s="30"/>
      <c r="L21" s="30"/>
      <c r="M21" s="30"/>
      <c r="N21" s="30"/>
      <c r="O21" s="30"/>
      <c r="P21" s="30"/>
      <c r="Q21" s="10">
        <f t="shared" si="2"/>
        <v>0</v>
      </c>
      <c r="R21" s="166">
        <f t="shared" ca="1" si="3"/>
        <v>0</v>
      </c>
      <c r="S21" s="166">
        <f t="shared" ca="1" si="3"/>
        <v>0</v>
      </c>
      <c r="T21" s="26"/>
      <c r="U21" s="26"/>
      <c r="V21" s="26"/>
      <c r="W21" s="26"/>
      <c r="X21" s="96"/>
      <c r="Y21" s="96"/>
      <c r="Z21" s="96"/>
      <c r="AA21" s="96"/>
      <c r="AB21" s="96"/>
      <c r="AC21" s="96"/>
      <c r="AD21" s="96"/>
      <c r="AE21" s="96"/>
      <c r="AF21" s="96"/>
      <c r="AG21" s="96"/>
      <c r="AH21" s="96"/>
      <c r="AI21" s="96"/>
      <c r="AJ21" s="96"/>
      <c r="AK21" s="95"/>
      <c r="AL21" s="95"/>
      <c r="AM21" s="168"/>
      <c r="AN21" s="68"/>
    </row>
    <row r="22" spans="1:40" hidden="1" x14ac:dyDescent="0.2">
      <c r="A22" s="58"/>
      <c r="B22" s="7"/>
      <c r="C22" s="22" t="s">
        <v>0</v>
      </c>
      <c r="D22" s="8"/>
      <c r="E22" s="30"/>
      <c r="F22" s="30"/>
      <c r="G22" s="30"/>
      <c r="H22" s="30"/>
      <c r="I22" s="30"/>
      <c r="J22" s="30"/>
      <c r="K22" s="30"/>
      <c r="L22" s="30"/>
      <c r="M22" s="30"/>
      <c r="N22" s="30"/>
      <c r="O22" s="30"/>
      <c r="P22" s="30"/>
      <c r="Q22" s="10">
        <f t="shared" si="2"/>
        <v>0</v>
      </c>
      <c r="R22" s="166">
        <f t="shared" ca="1" si="3"/>
        <v>0</v>
      </c>
      <c r="S22" s="166">
        <f t="shared" ca="1" si="3"/>
        <v>0</v>
      </c>
      <c r="T22" s="26"/>
      <c r="U22" s="26"/>
      <c r="V22" s="26"/>
      <c r="W22" s="26"/>
      <c r="X22" s="96"/>
      <c r="Y22" s="96"/>
      <c r="Z22" s="96"/>
      <c r="AA22" s="96"/>
      <c r="AB22" s="96"/>
      <c r="AC22" s="96"/>
      <c r="AD22" s="96"/>
      <c r="AE22" s="96"/>
      <c r="AF22" s="96"/>
      <c r="AG22" s="96"/>
      <c r="AH22" s="96"/>
      <c r="AI22" s="96"/>
      <c r="AJ22" s="96"/>
      <c r="AK22" s="95"/>
      <c r="AL22" s="95"/>
      <c r="AM22" s="168"/>
      <c r="AN22" s="68"/>
    </row>
    <row r="23" spans="1:40" hidden="1" x14ac:dyDescent="0.2">
      <c r="A23" s="58"/>
      <c r="B23" s="7"/>
      <c r="C23" s="22" t="s">
        <v>0</v>
      </c>
      <c r="D23" s="8"/>
      <c r="E23" s="30"/>
      <c r="F23" s="30"/>
      <c r="G23" s="30"/>
      <c r="H23" s="30"/>
      <c r="I23" s="30"/>
      <c r="J23" s="30"/>
      <c r="K23" s="30"/>
      <c r="L23" s="30"/>
      <c r="M23" s="30"/>
      <c r="N23" s="30"/>
      <c r="O23" s="30"/>
      <c r="P23" s="30"/>
      <c r="Q23" s="10">
        <f t="shared" si="2"/>
        <v>0</v>
      </c>
      <c r="R23" s="166">
        <f t="shared" ca="1" si="3"/>
        <v>0</v>
      </c>
      <c r="S23" s="166">
        <f t="shared" ca="1" si="3"/>
        <v>0</v>
      </c>
      <c r="T23" s="26"/>
      <c r="U23" s="26"/>
      <c r="V23" s="26"/>
      <c r="W23" s="26"/>
      <c r="X23" s="96"/>
      <c r="Y23" s="96"/>
      <c r="Z23" s="96"/>
      <c r="AA23" s="96"/>
      <c r="AB23" s="96"/>
      <c r="AC23" s="96"/>
      <c r="AD23" s="96"/>
      <c r="AE23" s="96"/>
      <c r="AF23" s="96"/>
      <c r="AG23" s="96"/>
      <c r="AH23" s="96"/>
      <c r="AI23" s="96"/>
      <c r="AJ23" s="96"/>
      <c r="AK23" s="95"/>
      <c r="AL23" s="95"/>
      <c r="AM23" s="168"/>
      <c r="AN23" s="68"/>
    </row>
    <row r="24" spans="1:40" hidden="1" x14ac:dyDescent="0.2">
      <c r="A24" s="58"/>
      <c r="B24" s="7"/>
      <c r="C24" s="22" t="s">
        <v>0</v>
      </c>
      <c r="D24" s="8"/>
      <c r="E24" s="30"/>
      <c r="F24" s="30"/>
      <c r="G24" s="30"/>
      <c r="H24" s="30"/>
      <c r="I24" s="30"/>
      <c r="J24" s="30"/>
      <c r="K24" s="30"/>
      <c r="L24" s="30"/>
      <c r="M24" s="30"/>
      <c r="N24" s="30"/>
      <c r="O24" s="30"/>
      <c r="P24" s="30"/>
      <c r="Q24" s="10">
        <f t="shared" si="2"/>
        <v>0</v>
      </c>
      <c r="R24" s="166">
        <f t="shared" ca="1" si="3"/>
        <v>0</v>
      </c>
      <c r="S24" s="166">
        <f t="shared" ca="1" si="3"/>
        <v>0</v>
      </c>
      <c r="T24" s="26"/>
      <c r="U24" s="26"/>
      <c r="V24" s="26"/>
      <c r="W24" s="26"/>
      <c r="X24" s="96"/>
      <c r="Y24" s="96"/>
      <c r="Z24" s="96"/>
      <c r="AA24" s="96"/>
      <c r="AB24" s="96"/>
      <c r="AC24" s="96"/>
      <c r="AD24" s="96"/>
      <c r="AE24" s="96"/>
      <c r="AF24" s="96"/>
      <c r="AG24" s="96"/>
      <c r="AH24" s="96"/>
      <c r="AI24" s="96"/>
      <c r="AJ24" s="96"/>
      <c r="AK24" s="95"/>
      <c r="AL24" s="95"/>
      <c r="AM24" s="168"/>
      <c r="AN24" s="68"/>
    </row>
    <row r="25" spans="1:40" hidden="1" x14ac:dyDescent="0.2">
      <c r="A25" s="58"/>
      <c r="B25" s="7"/>
      <c r="C25" s="22" t="s">
        <v>0</v>
      </c>
      <c r="D25" s="8"/>
      <c r="E25" s="30"/>
      <c r="F25" s="30"/>
      <c r="G25" s="30"/>
      <c r="H25" s="30"/>
      <c r="I25" s="30"/>
      <c r="J25" s="30"/>
      <c r="K25" s="30"/>
      <c r="L25" s="30"/>
      <c r="M25" s="30"/>
      <c r="N25" s="30"/>
      <c r="O25" s="30"/>
      <c r="P25" s="30"/>
      <c r="Q25" s="10">
        <f t="shared" si="2"/>
        <v>0</v>
      </c>
      <c r="R25" s="166">
        <f t="shared" ca="1" si="3"/>
        <v>0</v>
      </c>
      <c r="S25" s="166">
        <f t="shared" ca="1" si="3"/>
        <v>0</v>
      </c>
      <c r="T25" s="26"/>
      <c r="U25" s="26"/>
      <c r="V25" s="26"/>
      <c r="W25" s="26"/>
      <c r="X25" s="96"/>
      <c r="Y25" s="96"/>
      <c r="Z25" s="96"/>
      <c r="AA25" s="96"/>
      <c r="AB25" s="96"/>
      <c r="AC25" s="96"/>
      <c r="AD25" s="96"/>
      <c r="AE25" s="96"/>
      <c r="AF25" s="96"/>
      <c r="AG25" s="96"/>
      <c r="AH25" s="96"/>
      <c r="AI25" s="96"/>
      <c r="AJ25" s="96"/>
      <c r="AK25" s="95"/>
      <c r="AL25" s="95"/>
      <c r="AM25" s="168"/>
      <c r="AN25" s="68"/>
    </row>
    <row r="26" spans="1:40" hidden="1" x14ac:dyDescent="0.2">
      <c r="A26" s="58"/>
      <c r="B26" s="7"/>
      <c r="C26" s="22" t="s">
        <v>0</v>
      </c>
      <c r="D26" s="8"/>
      <c r="E26" s="30"/>
      <c r="F26" s="30"/>
      <c r="G26" s="30"/>
      <c r="H26" s="30"/>
      <c r="I26" s="30"/>
      <c r="J26" s="30"/>
      <c r="K26" s="30"/>
      <c r="L26" s="30"/>
      <c r="M26" s="30"/>
      <c r="N26" s="30"/>
      <c r="O26" s="30"/>
      <c r="P26" s="30"/>
      <c r="Q26" s="10">
        <f t="shared" si="2"/>
        <v>0</v>
      </c>
      <c r="R26" s="166">
        <f t="shared" ca="1" si="3"/>
        <v>0</v>
      </c>
      <c r="S26" s="166">
        <f t="shared" ca="1" si="3"/>
        <v>0</v>
      </c>
      <c r="T26" s="26"/>
      <c r="U26" s="26"/>
      <c r="V26" s="26"/>
      <c r="W26" s="26"/>
      <c r="X26" s="96"/>
      <c r="Y26" s="96"/>
      <c r="Z26" s="96"/>
      <c r="AA26" s="96"/>
      <c r="AB26" s="96"/>
      <c r="AC26" s="96"/>
      <c r="AD26" s="96"/>
      <c r="AE26" s="96"/>
      <c r="AF26" s="96"/>
      <c r="AG26" s="96"/>
      <c r="AH26" s="96"/>
      <c r="AI26" s="96"/>
      <c r="AJ26" s="96"/>
      <c r="AK26" s="95"/>
      <c r="AL26" s="95"/>
      <c r="AM26" s="168"/>
      <c r="AN26" s="68"/>
    </row>
    <row r="27" spans="1:40" hidden="1" x14ac:dyDescent="0.2">
      <c r="A27" s="58"/>
      <c r="B27" s="7"/>
      <c r="C27" s="22" t="s">
        <v>0</v>
      </c>
      <c r="D27" s="8"/>
      <c r="E27" s="30"/>
      <c r="F27" s="30"/>
      <c r="G27" s="30"/>
      <c r="H27" s="30"/>
      <c r="I27" s="30"/>
      <c r="J27" s="30"/>
      <c r="K27" s="30"/>
      <c r="L27" s="30"/>
      <c r="M27" s="30"/>
      <c r="N27" s="30"/>
      <c r="O27" s="30"/>
      <c r="P27" s="30"/>
      <c r="Q27" s="10">
        <f t="shared" si="2"/>
        <v>0</v>
      </c>
      <c r="R27" s="166">
        <f t="shared" ca="1" si="3"/>
        <v>0</v>
      </c>
      <c r="S27" s="166">
        <f t="shared" ca="1" si="3"/>
        <v>0</v>
      </c>
      <c r="T27" s="26"/>
      <c r="U27" s="26"/>
      <c r="V27" s="26"/>
      <c r="W27" s="26"/>
      <c r="X27" s="96"/>
      <c r="Y27" s="96"/>
      <c r="Z27" s="96"/>
      <c r="AA27" s="96"/>
      <c r="AB27" s="96"/>
      <c r="AC27" s="96"/>
      <c r="AD27" s="96"/>
      <c r="AE27" s="96"/>
      <c r="AF27" s="96"/>
      <c r="AG27" s="96"/>
      <c r="AH27" s="96"/>
      <c r="AI27" s="96"/>
      <c r="AJ27" s="96"/>
      <c r="AK27" s="95"/>
      <c r="AL27" s="95"/>
      <c r="AM27" s="168"/>
      <c r="AN27" s="68"/>
    </row>
    <row r="28" spans="1:40" ht="6" customHeight="1" x14ac:dyDescent="0.2">
      <c r="A28" s="58"/>
      <c r="B28" s="11"/>
      <c r="C28" s="12"/>
      <c r="D28" s="12"/>
      <c r="E28" s="12"/>
      <c r="F28" s="12"/>
      <c r="G28" s="12"/>
      <c r="H28" s="12"/>
      <c r="I28" s="12"/>
      <c r="J28" s="12"/>
      <c r="K28" s="12"/>
      <c r="L28" s="12"/>
      <c r="M28" s="12"/>
      <c r="N28" s="12"/>
      <c r="O28" s="12"/>
      <c r="P28" s="12"/>
      <c r="Q28" s="23"/>
      <c r="R28" s="166">
        <f t="shared" ca="1" si="3"/>
        <v>0</v>
      </c>
      <c r="S28" s="166">
        <f t="shared" ca="1" si="3"/>
        <v>0</v>
      </c>
      <c r="T28" s="26"/>
      <c r="U28" s="26"/>
      <c r="V28" s="26"/>
      <c r="W28" s="26"/>
      <c r="X28" s="96"/>
      <c r="Y28" s="96"/>
      <c r="Z28" s="96"/>
      <c r="AA28" s="96"/>
      <c r="AB28" s="96"/>
      <c r="AC28" s="96"/>
      <c r="AD28" s="96"/>
      <c r="AE28" s="96"/>
      <c r="AF28" s="96"/>
      <c r="AG28" s="96"/>
      <c r="AH28" s="96"/>
      <c r="AI28" s="96"/>
      <c r="AJ28" s="96"/>
      <c r="AK28" s="95"/>
      <c r="AL28" s="95"/>
      <c r="AM28" s="168"/>
      <c r="AN28" s="68"/>
    </row>
    <row r="29" spans="1:40" s="40" customFormat="1" ht="11.25" customHeight="1" x14ac:dyDescent="0.25">
      <c r="A29" s="58"/>
      <c r="B29" s="302"/>
      <c r="C29" s="303"/>
      <c r="D29" s="137"/>
      <c r="E29" s="137"/>
      <c r="F29" s="137"/>
      <c r="G29" s="137"/>
      <c r="H29" s="137"/>
      <c r="I29" s="137"/>
      <c r="J29" s="137"/>
      <c r="K29" s="137"/>
      <c r="L29" s="137"/>
      <c r="M29" s="137"/>
      <c r="N29" s="137"/>
      <c r="O29" s="137"/>
      <c r="P29" s="138"/>
      <c r="Q29" s="138"/>
      <c r="R29" s="166">
        <f t="shared" ca="1" si="3"/>
        <v>0</v>
      </c>
      <c r="S29" s="166">
        <f t="shared" ca="1" si="3"/>
        <v>0</v>
      </c>
      <c r="T29" s="26"/>
      <c r="U29" s="26"/>
      <c r="V29" s="26"/>
      <c r="W29" s="26"/>
      <c r="X29" s="96"/>
      <c r="Y29" s="96"/>
      <c r="Z29" s="96"/>
      <c r="AA29" s="96"/>
      <c r="AB29" s="96"/>
      <c r="AC29" s="96"/>
      <c r="AD29" s="96"/>
      <c r="AE29" s="96"/>
      <c r="AF29" s="96"/>
      <c r="AG29" s="96"/>
      <c r="AH29" s="96"/>
      <c r="AI29" s="96"/>
      <c r="AJ29" s="96"/>
      <c r="AK29" s="96"/>
      <c r="AL29" s="96"/>
      <c r="AM29" s="169"/>
      <c r="AN29" s="69"/>
    </row>
    <row r="30" spans="1:40" ht="18" customHeight="1" x14ac:dyDescent="0.25">
      <c r="A30" s="58"/>
      <c r="B30" s="295" t="s">
        <v>149</v>
      </c>
      <c r="C30" s="301"/>
      <c r="D30" s="4"/>
      <c r="E30" s="247">
        <f>E31+E48+E65+E82+E99+E116+E133+E150+E167+E184+E201+E218+E235</f>
        <v>0</v>
      </c>
      <c r="F30" s="247">
        <f t="shared" ref="F30:Q30" si="5">F31+F48+F65+F82+F99+F116+F133+F150+F167+F184+F201+F218+F235</f>
        <v>0</v>
      </c>
      <c r="G30" s="247">
        <f t="shared" si="5"/>
        <v>0</v>
      </c>
      <c r="H30" s="247">
        <f t="shared" si="5"/>
        <v>0</v>
      </c>
      <c r="I30" s="247">
        <f t="shared" si="5"/>
        <v>0</v>
      </c>
      <c r="J30" s="247">
        <f t="shared" si="5"/>
        <v>0</v>
      </c>
      <c r="K30" s="247">
        <f t="shared" si="5"/>
        <v>0</v>
      </c>
      <c r="L30" s="247">
        <f t="shared" si="5"/>
        <v>0</v>
      </c>
      <c r="M30" s="247">
        <f t="shared" si="5"/>
        <v>0</v>
      </c>
      <c r="N30" s="247">
        <f t="shared" si="5"/>
        <v>0</v>
      </c>
      <c r="O30" s="247">
        <f t="shared" si="5"/>
        <v>0</v>
      </c>
      <c r="P30" s="247">
        <f t="shared" si="5"/>
        <v>0</v>
      </c>
      <c r="Q30" s="247">
        <f t="shared" si="5"/>
        <v>0</v>
      </c>
      <c r="R30" s="166">
        <f t="shared" ca="1" si="3"/>
        <v>0</v>
      </c>
      <c r="S30" s="166">
        <f t="shared" ca="1" si="3"/>
        <v>0</v>
      </c>
      <c r="T30" s="26"/>
      <c r="U30" s="26"/>
      <c r="V30" s="26"/>
      <c r="W30" s="26"/>
      <c r="X30" s="96"/>
      <c r="Y30" s="96"/>
      <c r="Z30" s="96"/>
      <c r="AA30" s="96"/>
      <c r="AB30" s="96"/>
      <c r="AC30" s="96"/>
      <c r="AD30" s="96"/>
      <c r="AE30" s="96"/>
      <c r="AF30" s="96"/>
      <c r="AG30" s="96"/>
      <c r="AH30" s="96"/>
      <c r="AI30" s="96"/>
      <c r="AJ30" s="96"/>
      <c r="AK30" s="95"/>
      <c r="AL30" s="95"/>
      <c r="AM30" s="168"/>
      <c r="AN30" s="68"/>
    </row>
    <row r="31" spans="1:40" ht="12.75" customHeight="1" x14ac:dyDescent="0.2">
      <c r="A31" s="58"/>
      <c r="B31" s="85"/>
      <c r="C31" s="86" t="s">
        <v>40</v>
      </c>
      <c r="D31" s="8"/>
      <c r="E31" s="24">
        <f>SUM(E32:E46)</f>
        <v>0</v>
      </c>
      <c r="F31" s="24">
        <f t="shared" ref="F31:Q31" si="6">SUM(F32:F46)</f>
        <v>0</v>
      </c>
      <c r="G31" s="24">
        <f t="shared" si="6"/>
        <v>0</v>
      </c>
      <c r="H31" s="24">
        <f t="shared" si="6"/>
        <v>0</v>
      </c>
      <c r="I31" s="24">
        <f t="shared" si="6"/>
        <v>0</v>
      </c>
      <c r="J31" s="24">
        <f t="shared" si="6"/>
        <v>0</v>
      </c>
      <c r="K31" s="24">
        <f t="shared" si="6"/>
        <v>0</v>
      </c>
      <c r="L31" s="24">
        <f t="shared" si="6"/>
        <v>0</v>
      </c>
      <c r="M31" s="24">
        <f t="shared" si="6"/>
        <v>0</v>
      </c>
      <c r="N31" s="24">
        <f t="shared" si="6"/>
        <v>0</v>
      </c>
      <c r="O31" s="24">
        <f t="shared" si="6"/>
        <v>0</v>
      </c>
      <c r="P31" s="24">
        <f t="shared" si="6"/>
        <v>0</v>
      </c>
      <c r="Q31" s="25">
        <f t="shared" si="6"/>
        <v>0</v>
      </c>
      <c r="R31" s="166">
        <f t="shared" ca="1" si="3"/>
        <v>0</v>
      </c>
      <c r="S31" s="166">
        <f t="shared" ca="1" si="3"/>
        <v>0</v>
      </c>
      <c r="T31" s="26"/>
      <c r="U31" s="26"/>
      <c r="V31" s="26"/>
      <c r="W31" s="26"/>
      <c r="X31" s="96"/>
      <c r="Y31" s="96"/>
      <c r="AN31" s="68"/>
    </row>
    <row r="32" spans="1:40" ht="12.75" customHeight="1" x14ac:dyDescent="0.2">
      <c r="A32" s="58"/>
      <c r="B32" s="1"/>
      <c r="C32" s="22" t="s">
        <v>1</v>
      </c>
      <c r="D32" s="8"/>
      <c r="E32" s="254"/>
      <c r="F32" s="30"/>
      <c r="G32" s="30"/>
      <c r="H32" s="30"/>
      <c r="I32" s="30"/>
      <c r="J32" s="30"/>
      <c r="K32" s="30"/>
      <c r="L32" s="30"/>
      <c r="M32" s="30"/>
      <c r="N32" s="30"/>
      <c r="O32" s="30"/>
      <c r="P32" s="30"/>
      <c r="Q32" s="10">
        <f t="shared" ref="Q32:Q46" si="7">SUM(E32:P32)</f>
        <v>0</v>
      </c>
      <c r="R32" s="166">
        <f t="shared" ca="1" si="3"/>
        <v>0</v>
      </c>
      <c r="S32" s="166">
        <f t="shared" ca="1" si="3"/>
        <v>0</v>
      </c>
      <c r="T32" s="26"/>
      <c r="U32" s="26"/>
      <c r="V32" s="26"/>
      <c r="W32" s="26"/>
      <c r="X32" s="96"/>
      <c r="Y32" s="96"/>
      <c r="AN32" s="68"/>
    </row>
    <row r="33" spans="1:40" ht="12.75" customHeight="1" x14ac:dyDescent="0.2">
      <c r="A33" s="58"/>
      <c r="B33" s="1"/>
      <c r="C33" s="22" t="s">
        <v>2</v>
      </c>
      <c r="D33" s="8"/>
      <c r="E33" s="254"/>
      <c r="F33" s="30"/>
      <c r="G33" s="30"/>
      <c r="H33" s="30"/>
      <c r="I33" s="30"/>
      <c r="J33" s="30"/>
      <c r="K33" s="30"/>
      <c r="L33" s="30"/>
      <c r="M33" s="30"/>
      <c r="N33" s="30"/>
      <c r="O33" s="30"/>
      <c r="P33" s="30"/>
      <c r="Q33" s="10">
        <f t="shared" si="7"/>
        <v>0</v>
      </c>
      <c r="R33" s="166">
        <f t="shared" ca="1" si="3"/>
        <v>0</v>
      </c>
      <c r="S33" s="166">
        <f t="shared" ca="1" si="3"/>
        <v>0</v>
      </c>
      <c r="T33" s="26"/>
      <c r="U33" s="26"/>
      <c r="V33" s="26"/>
      <c r="W33" s="26"/>
      <c r="X33" s="96"/>
      <c r="Y33" s="96"/>
      <c r="AN33" s="68"/>
    </row>
    <row r="34" spans="1:40" ht="12.75" customHeight="1" x14ac:dyDescent="0.2">
      <c r="A34" s="58"/>
      <c r="B34" s="1"/>
      <c r="C34" s="22" t="s">
        <v>191</v>
      </c>
      <c r="D34" s="8"/>
      <c r="E34" s="254"/>
      <c r="F34" s="30"/>
      <c r="G34" s="30"/>
      <c r="H34" s="30"/>
      <c r="I34" s="30"/>
      <c r="J34" s="30"/>
      <c r="K34" s="30"/>
      <c r="L34" s="30"/>
      <c r="M34" s="30"/>
      <c r="N34" s="30"/>
      <c r="O34" s="30"/>
      <c r="P34" s="30"/>
      <c r="Q34" s="10">
        <f t="shared" si="7"/>
        <v>0</v>
      </c>
      <c r="R34" s="166">
        <f t="shared" ca="1" si="3"/>
        <v>0</v>
      </c>
      <c r="S34" s="166">
        <f t="shared" ca="1" si="3"/>
        <v>0</v>
      </c>
      <c r="T34" s="26"/>
      <c r="U34" s="26"/>
      <c r="V34" s="26"/>
      <c r="W34" s="26"/>
      <c r="X34" s="96"/>
      <c r="Y34" s="96"/>
      <c r="AN34" s="68"/>
    </row>
    <row r="35" spans="1:40" ht="12.75" customHeight="1" x14ac:dyDescent="0.2">
      <c r="A35" s="58"/>
      <c r="B35" s="1"/>
      <c r="C35" s="22" t="s">
        <v>196</v>
      </c>
      <c r="D35" s="8"/>
      <c r="E35" s="254"/>
      <c r="F35" s="30"/>
      <c r="G35" s="30"/>
      <c r="H35" s="30"/>
      <c r="I35" s="30"/>
      <c r="J35" s="30"/>
      <c r="K35" s="30"/>
      <c r="L35" s="30"/>
      <c r="M35" s="30"/>
      <c r="N35" s="30"/>
      <c r="O35" s="30"/>
      <c r="P35" s="30"/>
      <c r="Q35" s="10">
        <f>SUM(E35:P35)</f>
        <v>0</v>
      </c>
      <c r="R35" s="166">
        <f t="shared" ca="1" si="3"/>
        <v>0</v>
      </c>
      <c r="S35" s="166">
        <f t="shared" ca="1" si="3"/>
        <v>0</v>
      </c>
      <c r="T35" s="26"/>
      <c r="U35" s="26"/>
      <c r="V35" s="26"/>
      <c r="W35" s="26"/>
      <c r="X35" s="96"/>
      <c r="Y35" s="96"/>
      <c r="AN35" s="68"/>
    </row>
    <row r="36" spans="1:40" ht="12.75" customHeight="1" x14ac:dyDescent="0.2">
      <c r="A36" s="58"/>
      <c r="B36" s="1"/>
      <c r="C36" s="22" t="s">
        <v>6</v>
      </c>
      <c r="D36" s="8"/>
      <c r="E36" s="254"/>
      <c r="F36" s="30"/>
      <c r="G36" s="30"/>
      <c r="H36" s="30"/>
      <c r="I36" s="30"/>
      <c r="J36" s="30"/>
      <c r="K36" s="30"/>
      <c r="L36" s="30"/>
      <c r="M36" s="30"/>
      <c r="N36" s="30"/>
      <c r="O36" s="30"/>
      <c r="P36" s="30"/>
      <c r="Q36" s="10">
        <f>SUM(E36:P36)</f>
        <v>0</v>
      </c>
      <c r="R36" s="166">
        <f t="shared" ca="1" si="3"/>
        <v>0</v>
      </c>
      <c r="S36" s="166">
        <f t="shared" ca="1" si="3"/>
        <v>0</v>
      </c>
      <c r="T36" s="26"/>
      <c r="U36" s="26"/>
      <c r="V36" s="26"/>
      <c r="W36" s="26"/>
      <c r="X36" s="96"/>
      <c r="Y36" s="96"/>
      <c r="AN36" s="68"/>
    </row>
    <row r="37" spans="1:40" ht="12.75" customHeight="1" x14ac:dyDescent="0.2">
      <c r="A37" s="58"/>
      <c r="B37" s="1"/>
      <c r="C37" s="22" t="s">
        <v>3</v>
      </c>
      <c r="D37" s="8"/>
      <c r="E37" s="254"/>
      <c r="F37" s="30"/>
      <c r="G37" s="30"/>
      <c r="H37" s="30"/>
      <c r="I37" s="30"/>
      <c r="J37" s="30"/>
      <c r="K37" s="30"/>
      <c r="L37" s="30"/>
      <c r="M37" s="30"/>
      <c r="N37" s="30"/>
      <c r="O37" s="30"/>
      <c r="P37" s="30"/>
      <c r="Q37" s="10">
        <f t="shared" si="7"/>
        <v>0</v>
      </c>
      <c r="R37" s="166">
        <f t="shared" ca="1" si="3"/>
        <v>0</v>
      </c>
      <c r="S37" s="166">
        <f t="shared" ca="1" si="3"/>
        <v>0</v>
      </c>
      <c r="T37" s="26"/>
      <c r="U37" s="60"/>
      <c r="V37" s="60"/>
      <c r="W37" s="26"/>
      <c r="X37" s="96"/>
      <c r="Y37" s="96"/>
      <c r="AN37" s="68"/>
    </row>
    <row r="38" spans="1:40" ht="12.75" customHeight="1" x14ac:dyDescent="0.2">
      <c r="A38" s="58"/>
      <c r="B38" s="1"/>
      <c r="C38" s="22" t="s">
        <v>0</v>
      </c>
      <c r="D38" s="8"/>
      <c r="E38" s="254"/>
      <c r="F38" s="30"/>
      <c r="G38" s="30"/>
      <c r="H38" s="30"/>
      <c r="I38" s="30"/>
      <c r="J38" s="30"/>
      <c r="K38" s="30"/>
      <c r="L38" s="30"/>
      <c r="M38" s="30"/>
      <c r="N38" s="30"/>
      <c r="O38" s="30"/>
      <c r="P38" s="30"/>
      <c r="Q38" s="10">
        <f t="shared" si="7"/>
        <v>0</v>
      </c>
      <c r="R38" s="166">
        <f t="shared" ca="1" si="3"/>
        <v>0</v>
      </c>
      <c r="S38" s="166">
        <f t="shared" ca="1" si="3"/>
        <v>0</v>
      </c>
      <c r="T38" s="26"/>
      <c r="U38" s="60"/>
      <c r="V38" s="60"/>
      <c r="W38" s="26"/>
      <c r="X38" s="96"/>
      <c r="Y38" s="96"/>
      <c r="AN38" s="68"/>
    </row>
    <row r="39" spans="1:40" ht="12.75" customHeight="1" x14ac:dyDescent="0.2">
      <c r="A39" s="58"/>
      <c r="B39" s="1"/>
      <c r="C39" s="22" t="s">
        <v>0</v>
      </c>
      <c r="D39" s="8"/>
      <c r="E39" s="254"/>
      <c r="F39" s="30"/>
      <c r="G39" s="30"/>
      <c r="H39" s="30"/>
      <c r="I39" s="30"/>
      <c r="J39" s="30"/>
      <c r="K39" s="30"/>
      <c r="L39" s="30"/>
      <c r="M39" s="30"/>
      <c r="N39" s="30"/>
      <c r="O39" s="30"/>
      <c r="P39" s="30"/>
      <c r="Q39" s="10">
        <f>SUM(E39:P39)</f>
        <v>0</v>
      </c>
      <c r="R39" s="166">
        <f t="shared" ca="1" si="3"/>
        <v>0</v>
      </c>
      <c r="S39" s="166">
        <f t="shared" ca="1" si="3"/>
        <v>0</v>
      </c>
      <c r="T39" s="26"/>
      <c r="U39" s="60"/>
      <c r="V39" s="60"/>
      <c r="W39" s="26"/>
      <c r="X39" s="96"/>
      <c r="Y39" s="96"/>
      <c r="AN39" s="68"/>
    </row>
    <row r="40" spans="1:40" ht="12.75" customHeight="1" x14ac:dyDescent="0.2">
      <c r="A40" s="58"/>
      <c r="B40" s="1"/>
      <c r="C40" s="22" t="s">
        <v>0</v>
      </c>
      <c r="D40" s="8"/>
      <c r="E40" s="254"/>
      <c r="F40" s="30"/>
      <c r="G40" s="30"/>
      <c r="H40" s="30"/>
      <c r="I40" s="30"/>
      <c r="J40" s="30"/>
      <c r="K40" s="30"/>
      <c r="L40" s="30"/>
      <c r="M40" s="30"/>
      <c r="N40" s="30"/>
      <c r="O40" s="30"/>
      <c r="P40" s="30"/>
      <c r="Q40" s="10">
        <f>SUM(E40:P40)</f>
        <v>0</v>
      </c>
      <c r="R40" s="166">
        <f t="shared" ca="1" si="3"/>
        <v>0</v>
      </c>
      <c r="S40" s="166">
        <f t="shared" ca="1" si="3"/>
        <v>0</v>
      </c>
      <c r="T40" s="26"/>
      <c r="U40" s="60"/>
      <c r="V40" s="60"/>
      <c r="W40" s="26"/>
      <c r="X40" s="96"/>
      <c r="Y40" s="96"/>
      <c r="AN40" s="68"/>
    </row>
    <row r="41" spans="1:40" ht="12.75" customHeight="1" x14ac:dyDescent="0.2">
      <c r="A41" s="58"/>
      <c r="B41" s="1"/>
      <c r="C41" s="22" t="s">
        <v>0</v>
      </c>
      <c r="D41" s="8"/>
      <c r="E41" s="254"/>
      <c r="F41" s="30"/>
      <c r="G41" s="30"/>
      <c r="H41" s="30"/>
      <c r="I41" s="30"/>
      <c r="J41" s="30"/>
      <c r="K41" s="30"/>
      <c r="L41" s="30"/>
      <c r="M41" s="30"/>
      <c r="N41" s="30"/>
      <c r="O41" s="30"/>
      <c r="P41" s="30"/>
      <c r="Q41" s="10">
        <f>SUM(E41:P41)</f>
        <v>0</v>
      </c>
      <c r="R41" s="166">
        <f t="shared" ca="1" si="3"/>
        <v>0</v>
      </c>
      <c r="S41" s="166">
        <f t="shared" ca="1" si="3"/>
        <v>0</v>
      </c>
      <c r="T41" s="26"/>
      <c r="U41" s="60"/>
      <c r="V41" s="60"/>
      <c r="W41" s="26"/>
      <c r="X41" s="96"/>
      <c r="Y41" s="96"/>
      <c r="AN41" s="68"/>
    </row>
    <row r="42" spans="1:40" ht="12.75" hidden="1" customHeight="1" x14ac:dyDescent="0.2">
      <c r="A42" s="58"/>
      <c r="B42" s="1"/>
      <c r="C42" s="22" t="s">
        <v>0</v>
      </c>
      <c r="D42" s="8"/>
      <c r="E42" s="30"/>
      <c r="F42" s="30"/>
      <c r="G42" s="30"/>
      <c r="H42" s="30"/>
      <c r="I42" s="30"/>
      <c r="J42" s="30"/>
      <c r="K42" s="30"/>
      <c r="L42" s="30"/>
      <c r="M42" s="30"/>
      <c r="N42" s="30"/>
      <c r="O42" s="30"/>
      <c r="P42" s="30"/>
      <c r="Q42" s="10">
        <f>SUM(E42:P42)</f>
        <v>0</v>
      </c>
      <c r="R42" s="166">
        <f t="shared" ca="1" si="3"/>
        <v>0</v>
      </c>
      <c r="S42" s="166">
        <f t="shared" ca="1" si="3"/>
        <v>0</v>
      </c>
      <c r="T42" s="26"/>
      <c r="U42" s="60"/>
      <c r="V42" s="60"/>
      <c r="W42" s="26"/>
      <c r="X42" s="26"/>
      <c r="Y42" s="96"/>
      <c r="AN42" s="68"/>
    </row>
    <row r="43" spans="1:40" ht="12.75" hidden="1" customHeight="1" x14ac:dyDescent="0.2">
      <c r="A43" s="58"/>
      <c r="B43" s="1"/>
      <c r="C43" s="22" t="s">
        <v>0</v>
      </c>
      <c r="D43" s="8"/>
      <c r="E43" s="30"/>
      <c r="F43" s="30"/>
      <c r="G43" s="30"/>
      <c r="H43" s="30"/>
      <c r="I43" s="30"/>
      <c r="J43" s="30"/>
      <c r="K43" s="30"/>
      <c r="L43" s="30"/>
      <c r="M43" s="30"/>
      <c r="N43" s="30"/>
      <c r="O43" s="30"/>
      <c r="P43" s="30"/>
      <c r="Q43" s="10">
        <f>SUM(E43:P43)</f>
        <v>0</v>
      </c>
      <c r="R43" s="166">
        <f t="shared" ca="1" si="3"/>
        <v>0</v>
      </c>
      <c r="S43" s="166">
        <f t="shared" ca="1" si="3"/>
        <v>0</v>
      </c>
      <c r="T43" s="26"/>
      <c r="U43" s="60"/>
      <c r="V43" s="60"/>
      <c r="W43" s="26"/>
      <c r="X43" s="26"/>
      <c r="Y43" s="96"/>
      <c r="AN43" s="68"/>
    </row>
    <row r="44" spans="1:40" ht="12.75" hidden="1" customHeight="1" x14ac:dyDescent="0.2">
      <c r="A44" s="58"/>
      <c r="B44" s="1"/>
      <c r="C44" s="22" t="s">
        <v>0</v>
      </c>
      <c r="D44" s="8"/>
      <c r="E44" s="30"/>
      <c r="F44" s="30"/>
      <c r="G44" s="30"/>
      <c r="H44" s="30"/>
      <c r="I44" s="30"/>
      <c r="J44" s="30"/>
      <c r="K44" s="30"/>
      <c r="L44" s="30"/>
      <c r="M44" s="30"/>
      <c r="N44" s="30"/>
      <c r="O44" s="30"/>
      <c r="P44" s="30"/>
      <c r="Q44" s="10">
        <f t="shared" si="7"/>
        <v>0</v>
      </c>
      <c r="R44" s="166">
        <f t="shared" ca="1" si="3"/>
        <v>0</v>
      </c>
      <c r="S44" s="166">
        <f t="shared" ca="1" si="3"/>
        <v>0</v>
      </c>
      <c r="T44" s="26"/>
      <c r="U44" s="60"/>
      <c r="V44" s="87"/>
      <c r="W44" s="26"/>
      <c r="X44" s="26"/>
      <c r="Y44" s="96"/>
      <c r="AN44" s="68"/>
    </row>
    <row r="45" spans="1:40" ht="12.75" hidden="1" customHeight="1" x14ac:dyDescent="0.2">
      <c r="A45" s="58"/>
      <c r="B45" s="1"/>
      <c r="C45" s="22" t="s">
        <v>0</v>
      </c>
      <c r="D45" s="8"/>
      <c r="E45" s="30"/>
      <c r="F45" s="30"/>
      <c r="G45" s="30"/>
      <c r="H45" s="30"/>
      <c r="I45" s="30"/>
      <c r="J45" s="30"/>
      <c r="K45" s="30"/>
      <c r="L45" s="30"/>
      <c r="M45" s="30"/>
      <c r="N45" s="30"/>
      <c r="O45" s="30"/>
      <c r="P45" s="30"/>
      <c r="Q45" s="10">
        <f t="shared" si="7"/>
        <v>0</v>
      </c>
      <c r="R45" s="166">
        <f t="shared" ca="1" si="3"/>
        <v>0</v>
      </c>
      <c r="S45" s="166">
        <f t="shared" ca="1" si="3"/>
        <v>0</v>
      </c>
      <c r="T45" s="26"/>
      <c r="U45" s="60"/>
      <c r="V45" s="87"/>
      <c r="W45" s="26"/>
      <c r="X45" s="26"/>
      <c r="Y45" s="96"/>
      <c r="AN45" s="68"/>
    </row>
    <row r="46" spans="1:40" ht="12.75" hidden="1" customHeight="1" x14ac:dyDescent="0.2">
      <c r="A46" s="58"/>
      <c r="B46" s="1"/>
      <c r="C46" s="22" t="s">
        <v>0</v>
      </c>
      <c r="D46" s="8"/>
      <c r="E46" s="30"/>
      <c r="F46" s="30"/>
      <c r="G46" s="30"/>
      <c r="H46" s="30"/>
      <c r="I46" s="30"/>
      <c r="J46" s="30"/>
      <c r="K46" s="30"/>
      <c r="L46" s="30"/>
      <c r="M46" s="30"/>
      <c r="N46" s="30"/>
      <c r="O46" s="30"/>
      <c r="P46" s="30"/>
      <c r="Q46" s="10">
        <f t="shared" si="7"/>
        <v>0</v>
      </c>
      <c r="R46" s="166">
        <f t="shared" ca="1" si="3"/>
        <v>0</v>
      </c>
      <c r="S46" s="166">
        <f t="shared" ca="1" si="3"/>
        <v>0</v>
      </c>
      <c r="T46" s="26"/>
      <c r="U46" s="60"/>
      <c r="V46" s="60"/>
      <c r="W46" s="26"/>
      <c r="X46" s="26"/>
      <c r="Y46" s="96"/>
      <c r="AN46" s="68"/>
    </row>
    <row r="47" spans="1:40" x14ac:dyDescent="0.2">
      <c r="A47" s="58"/>
      <c r="B47" s="1"/>
      <c r="C47" s="8"/>
      <c r="D47" s="8"/>
      <c r="E47" s="8"/>
      <c r="F47" s="8"/>
      <c r="G47" s="8"/>
      <c r="H47" s="8"/>
      <c r="I47" s="8"/>
      <c r="J47" s="8"/>
      <c r="K47" s="8"/>
      <c r="L47" s="8"/>
      <c r="M47" s="8"/>
      <c r="N47" s="8"/>
      <c r="O47" s="8"/>
      <c r="P47" s="8"/>
      <c r="Q47" s="21"/>
      <c r="R47" s="166">
        <f t="shared" ca="1" si="3"/>
        <v>0</v>
      </c>
      <c r="S47" s="166">
        <f t="shared" ca="1" si="3"/>
        <v>0</v>
      </c>
      <c r="T47" s="26"/>
      <c r="U47" s="88"/>
      <c r="V47" s="89"/>
      <c r="W47" s="26"/>
      <c r="X47" s="26"/>
      <c r="Y47" s="96"/>
      <c r="AN47" s="68"/>
    </row>
    <row r="48" spans="1:40" x14ac:dyDescent="0.2">
      <c r="A48" s="58"/>
      <c r="B48" s="85"/>
      <c r="C48" s="86" t="s">
        <v>41</v>
      </c>
      <c r="D48" s="8"/>
      <c r="E48" s="24">
        <f>SUM(E49:E63)</f>
        <v>0</v>
      </c>
      <c r="F48" s="24">
        <f t="shared" ref="F48:P48" si="8">SUM(F49:F63)</f>
        <v>0</v>
      </c>
      <c r="G48" s="24">
        <f t="shared" si="8"/>
        <v>0</v>
      </c>
      <c r="H48" s="24">
        <f t="shared" si="8"/>
        <v>0</v>
      </c>
      <c r="I48" s="24">
        <f t="shared" si="8"/>
        <v>0</v>
      </c>
      <c r="J48" s="24">
        <f t="shared" si="8"/>
        <v>0</v>
      </c>
      <c r="K48" s="24">
        <f t="shared" si="8"/>
        <v>0</v>
      </c>
      <c r="L48" s="24">
        <f t="shared" si="8"/>
        <v>0</v>
      </c>
      <c r="M48" s="24">
        <f t="shared" si="8"/>
        <v>0</v>
      </c>
      <c r="N48" s="24">
        <f t="shared" si="8"/>
        <v>0</v>
      </c>
      <c r="O48" s="24">
        <f t="shared" si="8"/>
        <v>0</v>
      </c>
      <c r="P48" s="24">
        <f t="shared" si="8"/>
        <v>0</v>
      </c>
      <c r="Q48" s="25">
        <f>SUM(Q49:Q63)</f>
        <v>0</v>
      </c>
      <c r="R48" s="166">
        <f t="shared" ca="1" si="3"/>
        <v>0</v>
      </c>
      <c r="S48" s="166">
        <f t="shared" ca="1" si="3"/>
        <v>0</v>
      </c>
      <c r="T48" s="26"/>
      <c r="U48" s="90"/>
      <c r="V48" s="89"/>
      <c r="W48" s="26"/>
      <c r="X48" s="26"/>
      <c r="Y48" s="96"/>
      <c r="AN48" s="68"/>
    </row>
    <row r="49" spans="1:40" x14ac:dyDescent="0.2">
      <c r="A49" s="58"/>
      <c r="B49" s="1"/>
      <c r="C49" s="22" t="s">
        <v>4</v>
      </c>
      <c r="D49" s="8"/>
      <c r="E49" s="30"/>
      <c r="F49" s="30"/>
      <c r="G49" s="30"/>
      <c r="H49" s="30"/>
      <c r="I49" s="30"/>
      <c r="J49" s="30"/>
      <c r="K49" s="30"/>
      <c r="L49" s="30"/>
      <c r="M49" s="30"/>
      <c r="N49" s="30"/>
      <c r="O49" s="30"/>
      <c r="P49" s="30"/>
      <c r="Q49" s="10">
        <f t="shared" ref="Q49:Q63" si="9">SUM(E49:P49)</f>
        <v>0</v>
      </c>
      <c r="R49" s="166">
        <f t="shared" ca="1" si="3"/>
        <v>0</v>
      </c>
      <c r="S49" s="166">
        <f t="shared" ca="1" si="3"/>
        <v>0</v>
      </c>
      <c r="T49" s="26"/>
      <c r="U49" s="60"/>
      <c r="V49" s="60"/>
      <c r="W49" s="26"/>
      <c r="X49" s="26"/>
      <c r="Y49" s="26"/>
      <c r="AN49" s="68"/>
    </row>
    <row r="50" spans="1:40" x14ac:dyDescent="0.2">
      <c r="A50" s="58"/>
      <c r="B50" s="1"/>
      <c r="C50" s="22" t="s">
        <v>5</v>
      </c>
      <c r="D50" s="8"/>
      <c r="E50" s="30"/>
      <c r="F50" s="30"/>
      <c r="G50" s="30"/>
      <c r="H50" s="30"/>
      <c r="I50" s="30"/>
      <c r="J50" s="30"/>
      <c r="K50" s="30"/>
      <c r="L50" s="30"/>
      <c r="M50" s="30"/>
      <c r="N50" s="30"/>
      <c r="O50" s="30"/>
      <c r="P50" s="30"/>
      <c r="Q50" s="10">
        <f t="shared" si="9"/>
        <v>0</v>
      </c>
      <c r="R50" s="166">
        <f t="shared" ca="1" si="3"/>
        <v>0</v>
      </c>
      <c r="S50" s="166">
        <f t="shared" ca="1" si="3"/>
        <v>0</v>
      </c>
      <c r="T50" s="26"/>
      <c r="U50" s="60"/>
      <c r="V50" s="60"/>
      <c r="W50" s="26"/>
      <c r="X50" s="26"/>
      <c r="Y50" s="26"/>
      <c r="AN50" s="68"/>
    </row>
    <row r="51" spans="1:40" x14ac:dyDescent="0.2">
      <c r="A51" s="58"/>
      <c r="B51" s="1"/>
      <c r="C51" s="22" t="s">
        <v>6</v>
      </c>
      <c r="D51" s="8"/>
      <c r="E51" s="30"/>
      <c r="F51" s="30"/>
      <c r="G51" s="30"/>
      <c r="H51" s="30"/>
      <c r="I51" s="30"/>
      <c r="J51" s="30"/>
      <c r="K51" s="30"/>
      <c r="L51" s="30"/>
      <c r="M51" s="30"/>
      <c r="N51" s="30"/>
      <c r="O51" s="30"/>
      <c r="P51" s="30"/>
      <c r="Q51" s="10">
        <f t="shared" si="9"/>
        <v>0</v>
      </c>
      <c r="R51" s="166">
        <f t="shared" ca="1" si="3"/>
        <v>0</v>
      </c>
      <c r="S51" s="166">
        <f t="shared" ca="1" si="3"/>
        <v>0</v>
      </c>
      <c r="T51" s="26"/>
      <c r="U51" s="26"/>
      <c r="V51" s="26"/>
      <c r="W51" s="26"/>
      <c r="X51" s="26"/>
      <c r="Y51" s="26"/>
      <c r="AN51" s="68"/>
    </row>
    <row r="52" spans="1:40" x14ac:dyDescent="0.2">
      <c r="A52" s="58"/>
      <c r="B52" s="1"/>
      <c r="C52" s="22" t="s">
        <v>7</v>
      </c>
      <c r="D52" s="8"/>
      <c r="E52" s="30"/>
      <c r="F52" s="30"/>
      <c r="G52" s="30"/>
      <c r="H52" s="30"/>
      <c r="I52" s="30"/>
      <c r="J52" s="30"/>
      <c r="K52" s="30"/>
      <c r="L52" s="30"/>
      <c r="M52" s="30"/>
      <c r="N52" s="30"/>
      <c r="O52" s="30"/>
      <c r="P52" s="30"/>
      <c r="Q52" s="10">
        <f t="shared" si="9"/>
        <v>0</v>
      </c>
      <c r="R52" s="166">
        <f t="shared" ca="1" si="3"/>
        <v>0</v>
      </c>
      <c r="S52" s="166">
        <f t="shared" ca="1" si="3"/>
        <v>0</v>
      </c>
      <c r="T52" s="26"/>
      <c r="U52" s="26"/>
      <c r="V52" s="26"/>
      <c r="W52" s="26"/>
      <c r="X52" s="26"/>
      <c r="Y52" s="26"/>
      <c r="AN52" s="68"/>
    </row>
    <row r="53" spans="1:40" x14ac:dyDescent="0.2">
      <c r="A53" s="58"/>
      <c r="B53" s="1"/>
      <c r="C53" s="22" t="s">
        <v>8</v>
      </c>
      <c r="D53" s="8"/>
      <c r="E53" s="30"/>
      <c r="F53" s="30"/>
      <c r="G53" s="30"/>
      <c r="H53" s="30"/>
      <c r="I53" s="30"/>
      <c r="J53" s="30"/>
      <c r="K53" s="30"/>
      <c r="L53" s="30"/>
      <c r="M53" s="30"/>
      <c r="N53" s="30"/>
      <c r="O53" s="30"/>
      <c r="P53" s="30"/>
      <c r="Q53" s="10">
        <f t="shared" si="9"/>
        <v>0</v>
      </c>
      <c r="R53" s="166">
        <f t="shared" ca="1" si="3"/>
        <v>0</v>
      </c>
      <c r="S53" s="166">
        <f t="shared" ca="1" si="3"/>
        <v>0</v>
      </c>
      <c r="T53" s="26"/>
      <c r="U53" s="26"/>
      <c r="V53" s="26"/>
      <c r="W53" s="26"/>
      <c r="X53" s="26"/>
      <c r="Y53" s="26"/>
      <c r="AN53" s="68"/>
    </row>
    <row r="54" spans="1:40" x14ac:dyDescent="0.2">
      <c r="A54" s="58"/>
      <c r="B54" s="1"/>
      <c r="C54" s="22" t="s">
        <v>9</v>
      </c>
      <c r="D54" s="8"/>
      <c r="E54" s="30"/>
      <c r="F54" s="30"/>
      <c r="G54" s="30"/>
      <c r="H54" s="30"/>
      <c r="I54" s="30"/>
      <c r="J54" s="30"/>
      <c r="K54" s="30"/>
      <c r="L54" s="30"/>
      <c r="M54" s="30"/>
      <c r="N54" s="30"/>
      <c r="O54" s="30"/>
      <c r="P54" s="30"/>
      <c r="Q54" s="10">
        <f t="shared" si="9"/>
        <v>0</v>
      </c>
      <c r="R54" s="166">
        <f t="shared" ca="1" si="3"/>
        <v>0</v>
      </c>
      <c r="S54" s="166">
        <f t="shared" ca="1" si="3"/>
        <v>0</v>
      </c>
      <c r="T54" s="26"/>
      <c r="U54" s="26"/>
      <c r="V54" s="26"/>
      <c r="W54" s="26"/>
      <c r="X54" s="26"/>
      <c r="Y54" s="26"/>
      <c r="AN54" s="68"/>
    </row>
    <row r="55" spans="1:40" x14ac:dyDescent="0.2">
      <c r="A55" s="58"/>
      <c r="B55" s="1"/>
      <c r="C55" s="22" t="s">
        <v>10</v>
      </c>
      <c r="D55" s="8"/>
      <c r="E55" s="30"/>
      <c r="F55" s="30"/>
      <c r="G55" s="30"/>
      <c r="H55" s="30"/>
      <c r="I55" s="30"/>
      <c r="J55" s="30"/>
      <c r="K55" s="30"/>
      <c r="L55" s="30"/>
      <c r="M55" s="30"/>
      <c r="N55" s="30"/>
      <c r="O55" s="30"/>
      <c r="P55" s="30"/>
      <c r="Q55" s="10">
        <f t="shared" si="9"/>
        <v>0</v>
      </c>
      <c r="R55" s="166">
        <f t="shared" ca="1" si="3"/>
        <v>0</v>
      </c>
      <c r="S55" s="166">
        <f t="shared" ca="1" si="3"/>
        <v>0</v>
      </c>
      <c r="T55" s="26"/>
      <c r="U55" s="26"/>
      <c r="V55" s="26"/>
      <c r="W55" s="26"/>
      <c r="X55" s="26"/>
      <c r="Y55" s="26"/>
      <c r="AN55" s="68"/>
    </row>
    <row r="56" spans="1:40" x14ac:dyDescent="0.2">
      <c r="A56" s="58"/>
      <c r="B56" s="1"/>
      <c r="C56" s="22" t="s">
        <v>11</v>
      </c>
      <c r="D56" s="8"/>
      <c r="E56" s="30"/>
      <c r="F56" s="30"/>
      <c r="G56" s="30"/>
      <c r="H56" s="30"/>
      <c r="I56" s="30"/>
      <c r="J56" s="30"/>
      <c r="K56" s="30"/>
      <c r="L56" s="30"/>
      <c r="M56" s="30"/>
      <c r="N56" s="30"/>
      <c r="O56" s="30"/>
      <c r="P56" s="30"/>
      <c r="Q56" s="10">
        <f t="shared" si="9"/>
        <v>0</v>
      </c>
      <c r="R56" s="166">
        <f t="shared" ca="1" si="3"/>
        <v>0</v>
      </c>
      <c r="S56" s="166">
        <f t="shared" ca="1" si="3"/>
        <v>0</v>
      </c>
      <c r="T56" s="26"/>
      <c r="U56" s="26"/>
      <c r="V56" s="26"/>
      <c r="W56" s="26"/>
      <c r="X56" s="26"/>
      <c r="Y56" s="26"/>
      <c r="AN56" s="68"/>
    </row>
    <row r="57" spans="1:40" x14ac:dyDescent="0.2">
      <c r="A57" s="58"/>
      <c r="B57" s="1"/>
      <c r="C57" s="22" t="s">
        <v>0</v>
      </c>
      <c r="D57" s="8"/>
      <c r="E57" s="30"/>
      <c r="F57" s="30"/>
      <c r="G57" s="30"/>
      <c r="H57" s="30"/>
      <c r="I57" s="30"/>
      <c r="J57" s="30"/>
      <c r="K57" s="30"/>
      <c r="L57" s="30"/>
      <c r="M57" s="30"/>
      <c r="N57" s="30"/>
      <c r="O57" s="30"/>
      <c r="P57" s="30"/>
      <c r="Q57" s="10">
        <f>SUM(E57:P57)</f>
        <v>0</v>
      </c>
      <c r="R57" s="166">
        <f t="shared" ca="1" si="3"/>
        <v>0</v>
      </c>
      <c r="S57" s="166">
        <f t="shared" ca="1" si="3"/>
        <v>0</v>
      </c>
      <c r="T57" s="26"/>
      <c r="U57" s="26"/>
      <c r="V57" s="26"/>
      <c r="W57" s="26"/>
      <c r="X57" s="26"/>
      <c r="Y57" s="26"/>
      <c r="Z57" s="96"/>
      <c r="AL57" s="95"/>
      <c r="AM57" s="68"/>
      <c r="AN57" s="68"/>
    </row>
    <row r="58" spans="1:40" x14ac:dyDescent="0.2">
      <c r="A58" s="58"/>
      <c r="B58" s="1"/>
      <c r="C58" s="22" t="s">
        <v>0</v>
      </c>
      <c r="D58" s="8"/>
      <c r="E58" s="30"/>
      <c r="F58" s="30"/>
      <c r="G58" s="30"/>
      <c r="H58" s="30"/>
      <c r="I58" s="30"/>
      <c r="J58" s="30"/>
      <c r="K58" s="30"/>
      <c r="L58" s="30"/>
      <c r="M58" s="30"/>
      <c r="N58" s="30"/>
      <c r="O58" s="30"/>
      <c r="P58" s="30"/>
      <c r="Q58" s="10">
        <f>SUM(E58:P58)</f>
        <v>0</v>
      </c>
      <c r="R58" s="166">
        <f t="shared" ca="1" si="3"/>
        <v>0</v>
      </c>
      <c r="S58" s="166">
        <f t="shared" ca="1" si="3"/>
        <v>0</v>
      </c>
      <c r="T58" s="26"/>
      <c r="U58" s="26"/>
      <c r="V58" s="26"/>
      <c r="W58" s="26"/>
      <c r="X58" s="26"/>
      <c r="Y58" s="26"/>
      <c r="Z58" s="96"/>
      <c r="AL58" s="95"/>
      <c r="AM58" s="68"/>
      <c r="AN58" s="68"/>
    </row>
    <row r="59" spans="1:40" hidden="1" x14ac:dyDescent="0.2">
      <c r="A59" s="58"/>
      <c r="B59" s="1"/>
      <c r="C59" s="22" t="s">
        <v>0</v>
      </c>
      <c r="D59" s="8"/>
      <c r="E59" s="30"/>
      <c r="F59" s="30"/>
      <c r="G59" s="30"/>
      <c r="H59" s="30"/>
      <c r="I59" s="30"/>
      <c r="J59" s="30"/>
      <c r="K59" s="30"/>
      <c r="L59" s="30"/>
      <c r="M59" s="30"/>
      <c r="N59" s="30"/>
      <c r="O59" s="30"/>
      <c r="P59" s="30"/>
      <c r="Q59" s="10">
        <f>SUM(E59:P59)</f>
        <v>0</v>
      </c>
      <c r="R59" s="166">
        <f t="shared" ca="1" si="3"/>
        <v>0</v>
      </c>
      <c r="S59" s="166">
        <f t="shared" ca="1" si="3"/>
        <v>0</v>
      </c>
      <c r="T59" s="26"/>
      <c r="U59" s="26"/>
      <c r="V59" s="26"/>
      <c r="W59" s="26"/>
      <c r="X59" s="26"/>
      <c r="Y59" s="26"/>
      <c r="Z59" s="96"/>
      <c r="AL59" s="95"/>
      <c r="AM59" s="68"/>
      <c r="AN59" s="68"/>
    </row>
    <row r="60" spans="1:40" hidden="1" x14ac:dyDescent="0.2">
      <c r="A60" s="58"/>
      <c r="B60" s="1"/>
      <c r="C60" s="22" t="s">
        <v>0</v>
      </c>
      <c r="D60" s="8"/>
      <c r="E60" s="30"/>
      <c r="F60" s="30"/>
      <c r="G60" s="30"/>
      <c r="H60" s="30"/>
      <c r="I60" s="30"/>
      <c r="J60" s="30"/>
      <c r="K60" s="30"/>
      <c r="L60" s="30"/>
      <c r="M60" s="30"/>
      <c r="N60" s="30"/>
      <c r="O60" s="30"/>
      <c r="P60" s="30"/>
      <c r="Q60" s="10">
        <f>SUM(E60:P60)</f>
        <v>0</v>
      </c>
      <c r="R60" s="166">
        <f t="shared" ca="1" si="3"/>
        <v>0</v>
      </c>
      <c r="S60" s="166">
        <f t="shared" ca="1" si="3"/>
        <v>0</v>
      </c>
      <c r="T60" s="26"/>
      <c r="U60" s="26"/>
      <c r="V60" s="26"/>
      <c r="W60" s="26"/>
      <c r="X60" s="26"/>
      <c r="Y60" s="26"/>
      <c r="Z60" s="96"/>
      <c r="AL60" s="95"/>
      <c r="AM60" s="68"/>
      <c r="AN60" s="68"/>
    </row>
    <row r="61" spans="1:40" hidden="1" x14ac:dyDescent="0.2">
      <c r="A61" s="58"/>
      <c r="B61" s="1"/>
      <c r="C61" s="22" t="s">
        <v>0</v>
      </c>
      <c r="D61" s="8"/>
      <c r="E61" s="30"/>
      <c r="F61" s="30"/>
      <c r="G61" s="30"/>
      <c r="H61" s="30"/>
      <c r="I61" s="30"/>
      <c r="J61" s="30"/>
      <c r="K61" s="30"/>
      <c r="L61" s="30"/>
      <c r="M61" s="30"/>
      <c r="N61" s="30"/>
      <c r="O61" s="30"/>
      <c r="P61" s="30"/>
      <c r="Q61" s="10">
        <f>SUM(E61:P61)</f>
        <v>0</v>
      </c>
      <c r="R61" s="166">
        <f t="shared" ca="1" si="3"/>
        <v>0</v>
      </c>
      <c r="S61" s="166">
        <f t="shared" ca="1" si="3"/>
        <v>0</v>
      </c>
      <c r="T61" s="26"/>
      <c r="U61" s="26"/>
      <c r="V61" s="26"/>
      <c r="W61" s="26"/>
      <c r="X61" s="26"/>
      <c r="Y61" s="26"/>
      <c r="Z61" s="96"/>
      <c r="AL61" s="95"/>
      <c r="AM61" s="68"/>
      <c r="AN61" s="68"/>
    </row>
    <row r="62" spans="1:40" hidden="1" x14ac:dyDescent="0.2">
      <c r="A62" s="58"/>
      <c r="B62" s="1"/>
      <c r="C62" s="22" t="s">
        <v>0</v>
      </c>
      <c r="D62" s="8"/>
      <c r="E62" s="30"/>
      <c r="F62" s="30"/>
      <c r="G62" s="30"/>
      <c r="H62" s="30"/>
      <c r="I62" s="30"/>
      <c r="J62" s="30"/>
      <c r="K62" s="30"/>
      <c r="L62" s="30"/>
      <c r="M62" s="30"/>
      <c r="N62" s="30"/>
      <c r="O62" s="30"/>
      <c r="P62" s="30"/>
      <c r="Q62" s="10">
        <f t="shared" si="9"/>
        <v>0</v>
      </c>
      <c r="R62" s="166">
        <f t="shared" ca="1" si="3"/>
        <v>0</v>
      </c>
      <c r="S62" s="166">
        <f t="shared" ca="1" si="3"/>
        <v>0</v>
      </c>
      <c r="T62" s="26"/>
      <c r="U62" s="26"/>
      <c r="V62" s="26"/>
      <c r="W62" s="26"/>
      <c r="X62" s="26"/>
      <c r="Y62" s="26"/>
      <c r="Z62" s="96"/>
      <c r="AL62" s="95"/>
      <c r="AM62" s="68"/>
      <c r="AN62" s="68"/>
    </row>
    <row r="63" spans="1:40" hidden="1" x14ac:dyDescent="0.2">
      <c r="A63" s="58"/>
      <c r="B63" s="1"/>
      <c r="C63" s="22" t="s">
        <v>0</v>
      </c>
      <c r="D63" s="8"/>
      <c r="E63" s="30"/>
      <c r="F63" s="30"/>
      <c r="G63" s="30"/>
      <c r="H63" s="30"/>
      <c r="I63" s="30"/>
      <c r="J63" s="30"/>
      <c r="K63" s="30"/>
      <c r="L63" s="30"/>
      <c r="M63" s="30"/>
      <c r="N63" s="30"/>
      <c r="O63" s="30"/>
      <c r="P63" s="30"/>
      <c r="Q63" s="10">
        <f t="shared" si="9"/>
        <v>0</v>
      </c>
      <c r="R63" s="166">
        <f t="shared" ca="1" si="3"/>
        <v>0</v>
      </c>
      <c r="S63" s="166">
        <f t="shared" ca="1" si="3"/>
        <v>0</v>
      </c>
      <c r="T63" s="26"/>
      <c r="U63" s="26"/>
      <c r="V63" s="26"/>
      <c r="W63" s="26"/>
      <c r="X63" s="26"/>
      <c r="Y63" s="26"/>
      <c r="Z63" s="96"/>
      <c r="AL63" s="95"/>
      <c r="AM63" s="68"/>
      <c r="AN63" s="68"/>
    </row>
    <row r="64" spans="1:40" x14ac:dyDescent="0.2">
      <c r="A64" s="58"/>
      <c r="B64" s="1"/>
      <c r="C64" s="8"/>
      <c r="D64" s="8"/>
      <c r="E64" s="8"/>
      <c r="F64" s="8"/>
      <c r="G64" s="8"/>
      <c r="H64" s="8"/>
      <c r="I64" s="8"/>
      <c r="J64" s="8"/>
      <c r="K64" s="8"/>
      <c r="L64" s="8"/>
      <c r="M64" s="8"/>
      <c r="N64" s="8"/>
      <c r="O64" s="8"/>
      <c r="P64" s="8"/>
      <c r="Q64" s="21"/>
      <c r="R64" s="166">
        <f t="shared" ca="1" si="3"/>
        <v>0</v>
      </c>
      <c r="S64" s="166">
        <f t="shared" ca="1" si="3"/>
        <v>0</v>
      </c>
      <c r="T64" s="26"/>
      <c r="U64" s="26"/>
      <c r="V64" s="26"/>
      <c r="W64" s="26"/>
      <c r="X64" s="26"/>
      <c r="Y64" s="26"/>
      <c r="Z64" s="96"/>
      <c r="AL64" s="95"/>
      <c r="AM64" s="68"/>
      <c r="AN64" s="68"/>
    </row>
    <row r="65" spans="1:40" x14ac:dyDescent="0.2">
      <c r="A65" s="58"/>
      <c r="B65" s="85"/>
      <c r="C65" s="86" t="s">
        <v>42</v>
      </c>
      <c r="D65" s="8"/>
      <c r="E65" s="24">
        <f>SUM(E66:E80)</f>
        <v>0</v>
      </c>
      <c r="F65" s="24">
        <f t="shared" ref="F65:P65" si="10">SUM(F66:F80)</f>
        <v>0</v>
      </c>
      <c r="G65" s="24">
        <f t="shared" si="10"/>
        <v>0</v>
      </c>
      <c r="H65" s="24">
        <f t="shared" si="10"/>
        <v>0</v>
      </c>
      <c r="I65" s="24">
        <f t="shared" si="10"/>
        <v>0</v>
      </c>
      <c r="J65" s="24">
        <f t="shared" si="10"/>
        <v>0</v>
      </c>
      <c r="K65" s="24">
        <f t="shared" si="10"/>
        <v>0</v>
      </c>
      <c r="L65" s="24">
        <f t="shared" si="10"/>
        <v>0</v>
      </c>
      <c r="M65" s="24">
        <f t="shared" si="10"/>
        <v>0</v>
      </c>
      <c r="N65" s="24">
        <f t="shared" si="10"/>
        <v>0</v>
      </c>
      <c r="O65" s="24">
        <f t="shared" si="10"/>
        <v>0</v>
      </c>
      <c r="P65" s="24">
        <f t="shared" si="10"/>
        <v>0</v>
      </c>
      <c r="Q65" s="25">
        <f>SUM(Q66:Q80)</f>
        <v>0</v>
      </c>
      <c r="R65" s="166">
        <f t="shared" ca="1" si="3"/>
        <v>0</v>
      </c>
      <c r="S65" s="166">
        <f t="shared" ca="1" si="3"/>
        <v>0</v>
      </c>
      <c r="T65" s="26"/>
      <c r="U65" s="26"/>
      <c r="V65" s="26"/>
      <c r="W65" s="26"/>
      <c r="X65" s="26"/>
      <c r="Y65" s="26"/>
      <c r="Z65" s="96"/>
      <c r="AL65" s="95"/>
      <c r="AM65" s="68"/>
      <c r="AN65" s="68"/>
    </row>
    <row r="66" spans="1:40" x14ac:dyDescent="0.2">
      <c r="A66" s="58"/>
      <c r="B66" s="44"/>
      <c r="C66" s="22" t="s">
        <v>12</v>
      </c>
      <c r="D66" s="8"/>
      <c r="E66" s="30"/>
      <c r="F66" s="30"/>
      <c r="G66" s="30"/>
      <c r="H66" s="30"/>
      <c r="I66" s="30"/>
      <c r="J66" s="30"/>
      <c r="K66" s="30"/>
      <c r="L66" s="30"/>
      <c r="M66" s="30"/>
      <c r="N66" s="30"/>
      <c r="O66" s="30"/>
      <c r="P66" s="30"/>
      <c r="Q66" s="10">
        <f t="shared" ref="Q66:Q80" si="11">SUM(E66:P66)</f>
        <v>0</v>
      </c>
      <c r="R66" s="166">
        <f t="shared" ca="1" si="3"/>
        <v>0</v>
      </c>
      <c r="S66" s="166">
        <f t="shared" ca="1" si="3"/>
        <v>0</v>
      </c>
      <c r="T66" s="26"/>
      <c r="U66" s="26"/>
      <c r="V66" s="26"/>
      <c r="W66" s="26"/>
      <c r="X66" s="26"/>
      <c r="Y66" s="26"/>
      <c r="Z66" s="96"/>
      <c r="AL66" s="95"/>
      <c r="AM66" s="68"/>
      <c r="AN66" s="68"/>
    </row>
    <row r="67" spans="1:40" x14ac:dyDescent="0.2">
      <c r="A67" s="58"/>
      <c r="B67" s="44"/>
      <c r="C67" s="22" t="s">
        <v>13</v>
      </c>
      <c r="D67" s="8"/>
      <c r="E67" s="30"/>
      <c r="F67" s="30"/>
      <c r="G67" s="30"/>
      <c r="H67" s="30"/>
      <c r="I67" s="30"/>
      <c r="J67" s="30"/>
      <c r="K67" s="30"/>
      <c r="L67" s="30"/>
      <c r="M67" s="30"/>
      <c r="N67" s="30"/>
      <c r="O67" s="30"/>
      <c r="P67" s="30"/>
      <c r="Q67" s="10">
        <f t="shared" si="11"/>
        <v>0</v>
      </c>
      <c r="R67" s="166">
        <f t="shared" ca="1" si="3"/>
        <v>0</v>
      </c>
      <c r="S67" s="166">
        <f t="shared" ca="1" si="3"/>
        <v>0</v>
      </c>
      <c r="T67" s="26"/>
      <c r="U67" s="26"/>
      <c r="V67" s="26"/>
      <c r="W67" s="26"/>
      <c r="X67" s="26"/>
      <c r="Y67" s="26"/>
      <c r="Z67" s="96"/>
      <c r="AL67" s="95"/>
      <c r="AM67" s="68"/>
      <c r="AN67" s="68"/>
    </row>
    <row r="68" spans="1:40" x14ac:dyDescent="0.2">
      <c r="A68" s="58"/>
      <c r="B68" s="44"/>
      <c r="C68" s="22" t="s">
        <v>14</v>
      </c>
      <c r="D68" s="8"/>
      <c r="E68" s="30"/>
      <c r="F68" s="30"/>
      <c r="G68" s="30"/>
      <c r="H68" s="30"/>
      <c r="I68" s="30"/>
      <c r="J68" s="30"/>
      <c r="K68" s="30"/>
      <c r="L68" s="30"/>
      <c r="M68" s="30"/>
      <c r="N68" s="30"/>
      <c r="O68" s="30"/>
      <c r="P68" s="30"/>
      <c r="Q68" s="10">
        <f t="shared" si="11"/>
        <v>0</v>
      </c>
      <c r="R68" s="166">
        <f t="shared" ca="1" si="3"/>
        <v>0</v>
      </c>
      <c r="S68" s="166">
        <f t="shared" ca="1" si="3"/>
        <v>0</v>
      </c>
      <c r="T68" s="26"/>
      <c r="U68" s="26"/>
      <c r="V68" s="26"/>
      <c r="W68" s="26"/>
      <c r="X68" s="26"/>
      <c r="Y68" s="26"/>
      <c r="Z68" s="96"/>
      <c r="AA68" s="96"/>
      <c r="AB68" s="96"/>
      <c r="AC68" s="96"/>
      <c r="AD68" s="96"/>
      <c r="AE68" s="96"/>
      <c r="AF68" s="96"/>
      <c r="AG68" s="96"/>
      <c r="AH68" s="96"/>
      <c r="AI68" s="96"/>
      <c r="AJ68" s="96"/>
      <c r="AK68" s="95"/>
      <c r="AL68" s="95"/>
    </row>
    <row r="69" spans="1:40" x14ac:dyDescent="0.2">
      <c r="A69" s="58"/>
      <c r="B69" s="44"/>
      <c r="C69" s="22" t="s">
        <v>15</v>
      </c>
      <c r="D69" s="8"/>
      <c r="E69" s="30"/>
      <c r="F69" s="30"/>
      <c r="G69" s="30"/>
      <c r="H69" s="30"/>
      <c r="I69" s="30"/>
      <c r="J69" s="30"/>
      <c r="K69" s="30"/>
      <c r="L69" s="30"/>
      <c r="M69" s="30"/>
      <c r="N69" s="30"/>
      <c r="O69" s="30"/>
      <c r="P69" s="30"/>
      <c r="Q69" s="10">
        <f t="shared" si="11"/>
        <v>0</v>
      </c>
      <c r="R69" s="166">
        <f t="shared" ca="1" si="3"/>
        <v>0</v>
      </c>
      <c r="S69" s="166">
        <f t="shared" ca="1" si="3"/>
        <v>0</v>
      </c>
      <c r="T69" s="26"/>
      <c r="U69" s="26"/>
      <c r="V69" s="26"/>
      <c r="W69" s="26"/>
      <c r="X69" s="26"/>
      <c r="Y69" s="26"/>
      <c r="Z69" s="26"/>
      <c r="AA69" s="26"/>
      <c r="AB69" s="26"/>
      <c r="AC69" s="26"/>
      <c r="AD69" s="26"/>
      <c r="AE69" s="26"/>
      <c r="AF69" s="26"/>
      <c r="AG69" s="26"/>
      <c r="AH69" s="26"/>
      <c r="AI69" s="26"/>
      <c r="AJ69" s="26"/>
      <c r="AK69" s="3"/>
      <c r="AL69" s="3"/>
    </row>
    <row r="70" spans="1:40" x14ac:dyDescent="0.2">
      <c r="A70" s="58"/>
      <c r="B70" s="44"/>
      <c r="C70" s="22" t="s">
        <v>0</v>
      </c>
      <c r="D70" s="8"/>
      <c r="E70" s="30"/>
      <c r="F70" s="30"/>
      <c r="G70" s="30"/>
      <c r="H70" s="30"/>
      <c r="I70" s="30"/>
      <c r="J70" s="30"/>
      <c r="K70" s="30"/>
      <c r="L70" s="30"/>
      <c r="M70" s="30"/>
      <c r="N70" s="30"/>
      <c r="O70" s="30"/>
      <c r="P70" s="30"/>
      <c r="Q70" s="10">
        <f t="shared" si="11"/>
        <v>0</v>
      </c>
      <c r="R70" s="166">
        <f t="shared" ca="1" si="3"/>
        <v>0</v>
      </c>
      <c r="S70" s="166">
        <f t="shared" ca="1" si="3"/>
        <v>0</v>
      </c>
      <c r="T70" s="26"/>
      <c r="U70" s="26"/>
      <c r="V70" s="26"/>
      <c r="W70" s="26"/>
      <c r="X70" s="26"/>
      <c r="Y70" s="26"/>
      <c r="Z70" s="26"/>
      <c r="AA70" s="26"/>
      <c r="AB70" s="26"/>
      <c r="AC70" s="26"/>
      <c r="AD70" s="26"/>
      <c r="AE70" s="26"/>
      <c r="AF70" s="26"/>
      <c r="AG70" s="26"/>
      <c r="AH70" s="26"/>
      <c r="AI70" s="26"/>
      <c r="AJ70" s="26"/>
      <c r="AK70" s="3"/>
      <c r="AL70" s="3"/>
    </row>
    <row r="71" spans="1:40" x14ac:dyDescent="0.2">
      <c r="A71" s="58"/>
      <c r="B71" s="44"/>
      <c r="C71" s="22" t="s">
        <v>16</v>
      </c>
      <c r="D71" s="8"/>
      <c r="E71" s="30"/>
      <c r="F71" s="30"/>
      <c r="G71" s="30"/>
      <c r="H71" s="30"/>
      <c r="I71" s="30"/>
      <c r="J71" s="30"/>
      <c r="K71" s="30"/>
      <c r="L71" s="30"/>
      <c r="M71" s="30"/>
      <c r="N71" s="30"/>
      <c r="O71" s="30"/>
      <c r="P71" s="30"/>
      <c r="Q71" s="10">
        <f t="shared" si="11"/>
        <v>0</v>
      </c>
      <c r="R71" s="166">
        <f t="shared" ca="1" si="3"/>
        <v>0</v>
      </c>
      <c r="S71" s="166">
        <f t="shared" ca="1" si="3"/>
        <v>0</v>
      </c>
      <c r="T71" s="26"/>
      <c r="U71" s="26"/>
      <c r="V71" s="26"/>
      <c r="W71" s="26"/>
      <c r="X71" s="26"/>
      <c r="Y71" s="26"/>
      <c r="Z71" s="26"/>
      <c r="AA71" s="26"/>
      <c r="AB71" s="26"/>
      <c r="AC71" s="26"/>
      <c r="AD71" s="26"/>
      <c r="AE71" s="26"/>
      <c r="AF71" s="26"/>
      <c r="AG71" s="26"/>
      <c r="AH71" s="26"/>
      <c r="AI71" s="26"/>
      <c r="AJ71" s="26"/>
      <c r="AK71" s="3"/>
      <c r="AL71" s="3"/>
    </row>
    <row r="72" spans="1:40" x14ac:dyDescent="0.2">
      <c r="A72" s="58"/>
      <c r="B72" s="44"/>
      <c r="C72" s="22" t="s">
        <v>17</v>
      </c>
      <c r="D72" s="8"/>
      <c r="E72" s="30"/>
      <c r="F72" s="30"/>
      <c r="G72" s="30"/>
      <c r="H72" s="30"/>
      <c r="I72" s="30"/>
      <c r="J72" s="30"/>
      <c r="K72" s="30"/>
      <c r="L72" s="30"/>
      <c r="M72" s="30"/>
      <c r="N72" s="30"/>
      <c r="O72" s="30"/>
      <c r="P72" s="30"/>
      <c r="Q72" s="10">
        <f t="shared" si="11"/>
        <v>0</v>
      </c>
      <c r="R72" s="166">
        <f t="shared" ca="1" si="3"/>
        <v>0</v>
      </c>
      <c r="S72" s="166">
        <f t="shared" ca="1" si="3"/>
        <v>0</v>
      </c>
      <c r="T72" s="26"/>
      <c r="U72" s="26"/>
      <c r="V72" s="26"/>
      <c r="W72" s="26"/>
      <c r="X72" s="26"/>
      <c r="Y72" s="26"/>
      <c r="Z72" s="26"/>
      <c r="AA72" s="26"/>
      <c r="AB72" s="26"/>
      <c r="AC72" s="26"/>
      <c r="AD72" s="26"/>
      <c r="AE72" s="26"/>
      <c r="AF72" s="26"/>
      <c r="AG72" s="26"/>
      <c r="AH72" s="26"/>
      <c r="AI72" s="26"/>
      <c r="AJ72" s="26"/>
      <c r="AK72" s="3"/>
      <c r="AL72" s="3"/>
    </row>
    <row r="73" spans="1:40" x14ac:dyDescent="0.2">
      <c r="A73" s="58"/>
      <c r="B73" s="44"/>
      <c r="C73" s="22" t="s">
        <v>18</v>
      </c>
      <c r="D73" s="8"/>
      <c r="E73" s="30"/>
      <c r="F73" s="30"/>
      <c r="G73" s="30"/>
      <c r="H73" s="30"/>
      <c r="I73" s="30"/>
      <c r="J73" s="30"/>
      <c r="K73" s="30"/>
      <c r="L73" s="30"/>
      <c r="M73" s="30"/>
      <c r="N73" s="30"/>
      <c r="O73" s="30"/>
      <c r="P73" s="30"/>
      <c r="Q73" s="10">
        <f t="shared" si="11"/>
        <v>0</v>
      </c>
      <c r="R73" s="166">
        <f t="shared" ca="1" si="3"/>
        <v>0</v>
      </c>
      <c r="S73" s="166">
        <f t="shared" ca="1" si="3"/>
        <v>0</v>
      </c>
      <c r="T73" s="26"/>
      <c r="U73" s="26"/>
      <c r="V73" s="26"/>
      <c r="W73" s="26"/>
      <c r="X73" s="26"/>
      <c r="Y73" s="26"/>
      <c r="Z73" s="26"/>
      <c r="AA73" s="26"/>
      <c r="AB73" s="26"/>
      <c r="AC73" s="26"/>
      <c r="AD73" s="26"/>
      <c r="AE73" s="26"/>
      <c r="AF73" s="26"/>
      <c r="AG73" s="26"/>
      <c r="AH73" s="26"/>
      <c r="AI73" s="26"/>
      <c r="AJ73" s="26"/>
      <c r="AK73" s="3"/>
      <c r="AL73" s="3"/>
    </row>
    <row r="74" spans="1:40" x14ac:dyDescent="0.2">
      <c r="A74" s="58"/>
      <c r="B74" s="44"/>
      <c r="C74" s="22" t="s">
        <v>0</v>
      </c>
      <c r="D74" s="8"/>
      <c r="E74" s="30"/>
      <c r="F74" s="30"/>
      <c r="G74" s="30"/>
      <c r="H74" s="30"/>
      <c r="I74" s="30"/>
      <c r="J74" s="30"/>
      <c r="K74" s="30"/>
      <c r="L74" s="30"/>
      <c r="M74" s="30"/>
      <c r="N74" s="30"/>
      <c r="O74" s="30"/>
      <c r="P74" s="30"/>
      <c r="Q74" s="10">
        <f>SUM(E74:P74)</f>
        <v>0</v>
      </c>
      <c r="R74" s="166">
        <f t="shared" ca="1" si="3"/>
        <v>0</v>
      </c>
      <c r="S74" s="166">
        <f t="shared" ca="1" si="3"/>
        <v>0</v>
      </c>
      <c r="T74" s="26"/>
      <c r="U74" s="26"/>
      <c r="V74" s="26"/>
      <c r="W74" s="26"/>
      <c r="X74" s="26"/>
      <c r="Y74" s="26"/>
      <c r="Z74" s="26"/>
      <c r="AA74" s="26"/>
      <c r="AB74" s="26"/>
      <c r="AC74" s="26"/>
      <c r="AD74" s="26"/>
      <c r="AE74" s="26"/>
      <c r="AF74" s="26"/>
      <c r="AG74" s="26"/>
      <c r="AH74" s="26"/>
      <c r="AI74" s="26"/>
      <c r="AJ74" s="26"/>
      <c r="AK74" s="3"/>
      <c r="AL74" s="3"/>
    </row>
    <row r="75" spans="1:40" x14ac:dyDescent="0.2">
      <c r="A75" s="58"/>
      <c r="B75" s="44"/>
      <c r="C75" s="22" t="s">
        <v>0</v>
      </c>
      <c r="D75" s="8"/>
      <c r="E75" s="30"/>
      <c r="F75" s="30"/>
      <c r="G75" s="30"/>
      <c r="H75" s="30"/>
      <c r="I75" s="30"/>
      <c r="J75" s="30"/>
      <c r="K75" s="30"/>
      <c r="L75" s="30"/>
      <c r="M75" s="30"/>
      <c r="N75" s="30"/>
      <c r="O75" s="30"/>
      <c r="P75" s="30"/>
      <c r="Q75" s="10">
        <f>SUM(E75:P75)</f>
        <v>0</v>
      </c>
      <c r="R75" s="166">
        <f t="shared" ca="1" si="3"/>
        <v>0</v>
      </c>
      <c r="S75" s="166">
        <f t="shared" ca="1" si="3"/>
        <v>0</v>
      </c>
      <c r="T75" s="26"/>
      <c r="U75" s="26"/>
      <c r="V75" s="26"/>
      <c r="W75" s="26"/>
      <c r="X75" s="26"/>
      <c r="Y75" s="26"/>
      <c r="Z75" s="26"/>
      <c r="AA75" s="26"/>
      <c r="AB75" s="26"/>
      <c r="AC75" s="26"/>
      <c r="AD75" s="26"/>
      <c r="AE75" s="26"/>
      <c r="AF75" s="26"/>
      <c r="AG75" s="26"/>
      <c r="AH75" s="26"/>
      <c r="AI75" s="26"/>
      <c r="AJ75" s="26"/>
      <c r="AK75" s="3"/>
      <c r="AL75" s="3"/>
    </row>
    <row r="76" spans="1:40" hidden="1" x14ac:dyDescent="0.2">
      <c r="A76" s="58"/>
      <c r="B76" s="44"/>
      <c r="C76" s="22" t="s">
        <v>0</v>
      </c>
      <c r="D76" s="8"/>
      <c r="E76" s="30"/>
      <c r="F76" s="30"/>
      <c r="G76" s="30"/>
      <c r="H76" s="30"/>
      <c r="I76" s="30"/>
      <c r="J76" s="30"/>
      <c r="K76" s="30"/>
      <c r="L76" s="30"/>
      <c r="M76" s="30"/>
      <c r="N76" s="30"/>
      <c r="O76" s="30"/>
      <c r="P76" s="30"/>
      <c r="Q76" s="10">
        <f>SUM(E76:P76)</f>
        <v>0</v>
      </c>
      <c r="R76" s="166">
        <f t="shared" ca="1" si="3"/>
        <v>0</v>
      </c>
      <c r="S76" s="166">
        <f t="shared" ca="1" si="3"/>
        <v>0</v>
      </c>
      <c r="T76" s="26"/>
      <c r="U76" s="26"/>
      <c r="V76" s="26"/>
      <c r="W76" s="26"/>
      <c r="X76" s="26"/>
      <c r="Y76" s="26"/>
      <c r="Z76" s="26"/>
      <c r="AA76" s="26"/>
      <c r="AB76" s="26"/>
      <c r="AC76" s="26"/>
      <c r="AD76" s="26"/>
      <c r="AE76" s="26"/>
      <c r="AF76" s="26"/>
      <c r="AG76" s="26"/>
      <c r="AH76" s="26"/>
      <c r="AI76" s="26"/>
      <c r="AJ76" s="26"/>
      <c r="AK76" s="3"/>
      <c r="AL76" s="3"/>
    </row>
    <row r="77" spans="1:40" hidden="1" x14ac:dyDescent="0.2">
      <c r="A77" s="58"/>
      <c r="B77" s="44"/>
      <c r="C77" s="22" t="s">
        <v>0</v>
      </c>
      <c r="D77" s="8"/>
      <c r="E77" s="30"/>
      <c r="F77" s="30"/>
      <c r="G77" s="30"/>
      <c r="H77" s="30"/>
      <c r="I77" s="30"/>
      <c r="J77" s="30"/>
      <c r="K77" s="30"/>
      <c r="L77" s="30"/>
      <c r="M77" s="30"/>
      <c r="N77" s="30"/>
      <c r="O77" s="30"/>
      <c r="P77" s="30"/>
      <c r="Q77" s="10">
        <f>SUM(E77:P77)</f>
        <v>0</v>
      </c>
      <c r="R77" s="166">
        <f t="shared" ca="1" si="3"/>
        <v>0</v>
      </c>
      <c r="S77" s="166">
        <f t="shared" ca="1" si="3"/>
        <v>0</v>
      </c>
      <c r="T77" s="26"/>
      <c r="U77" s="26"/>
      <c r="V77" s="26"/>
      <c r="W77" s="26"/>
      <c r="X77" s="26"/>
      <c r="Y77" s="26"/>
      <c r="Z77" s="26"/>
      <c r="AA77" s="26"/>
      <c r="AB77" s="26"/>
      <c r="AC77" s="26"/>
      <c r="AD77" s="26"/>
      <c r="AE77" s="26"/>
      <c r="AF77" s="26"/>
      <c r="AG77" s="26"/>
      <c r="AH77" s="26"/>
      <c r="AI77" s="26"/>
      <c r="AJ77" s="26"/>
      <c r="AK77" s="3"/>
      <c r="AL77" s="3"/>
    </row>
    <row r="78" spans="1:40" hidden="1" x14ac:dyDescent="0.2">
      <c r="A78" s="58"/>
      <c r="B78" s="44"/>
      <c r="C78" s="22" t="s">
        <v>0</v>
      </c>
      <c r="D78" s="8"/>
      <c r="E78" s="30"/>
      <c r="F78" s="30"/>
      <c r="G78" s="30"/>
      <c r="H78" s="30"/>
      <c r="I78" s="30"/>
      <c r="J78" s="30"/>
      <c r="K78" s="30"/>
      <c r="L78" s="30"/>
      <c r="M78" s="30"/>
      <c r="N78" s="30"/>
      <c r="O78" s="30"/>
      <c r="P78" s="30"/>
      <c r="Q78" s="10">
        <f>SUM(E78:P78)</f>
        <v>0</v>
      </c>
      <c r="R78" s="166">
        <f t="shared" ca="1" si="3"/>
        <v>0</v>
      </c>
      <c r="S78" s="166">
        <f t="shared" ca="1" si="3"/>
        <v>0</v>
      </c>
      <c r="T78" s="26"/>
      <c r="U78" s="26"/>
      <c r="V78" s="26"/>
      <c r="W78" s="26"/>
      <c r="X78" s="26"/>
      <c r="Y78" s="26"/>
      <c r="Z78" s="26"/>
      <c r="AA78" s="26"/>
      <c r="AB78" s="26"/>
      <c r="AC78" s="26"/>
      <c r="AD78" s="26"/>
      <c r="AE78" s="26"/>
      <c r="AF78" s="26"/>
      <c r="AG78" s="26"/>
      <c r="AH78" s="26"/>
      <c r="AI78" s="26"/>
      <c r="AJ78" s="26"/>
      <c r="AK78" s="3"/>
      <c r="AL78" s="3"/>
    </row>
    <row r="79" spans="1:40" hidden="1" x14ac:dyDescent="0.2">
      <c r="A79" s="58"/>
      <c r="B79" s="44"/>
      <c r="C79" s="22" t="s">
        <v>0</v>
      </c>
      <c r="D79" s="8"/>
      <c r="E79" s="30"/>
      <c r="F79" s="30"/>
      <c r="G79" s="30"/>
      <c r="H79" s="30"/>
      <c r="I79" s="30"/>
      <c r="J79" s="30"/>
      <c r="K79" s="30"/>
      <c r="L79" s="30"/>
      <c r="M79" s="30"/>
      <c r="N79" s="30"/>
      <c r="O79" s="30"/>
      <c r="P79" s="30"/>
      <c r="Q79" s="10">
        <f t="shared" si="11"/>
        <v>0</v>
      </c>
      <c r="R79" s="166">
        <f t="shared" ca="1" si="3"/>
        <v>0</v>
      </c>
      <c r="S79" s="166">
        <f t="shared" ca="1" si="3"/>
        <v>0</v>
      </c>
      <c r="T79" s="67"/>
      <c r="U79" s="67"/>
      <c r="V79" s="67"/>
      <c r="W79" s="67"/>
      <c r="X79" s="67"/>
      <c r="Y79" s="26"/>
      <c r="Z79" s="26"/>
      <c r="AA79" s="26"/>
      <c r="AB79" s="26"/>
      <c r="AC79" s="26"/>
      <c r="AD79" s="26"/>
      <c r="AE79" s="26"/>
      <c r="AF79" s="26"/>
      <c r="AG79" s="26"/>
      <c r="AH79" s="26"/>
      <c r="AI79" s="26"/>
      <c r="AJ79" s="26"/>
      <c r="AK79" s="3"/>
      <c r="AL79" s="3"/>
    </row>
    <row r="80" spans="1:40" hidden="1" x14ac:dyDescent="0.2">
      <c r="A80" s="58"/>
      <c r="B80" s="44"/>
      <c r="C80" s="22" t="s">
        <v>0</v>
      </c>
      <c r="D80" s="8"/>
      <c r="E80" s="30"/>
      <c r="F80" s="30"/>
      <c r="G80" s="30"/>
      <c r="H80" s="30"/>
      <c r="I80" s="30"/>
      <c r="J80" s="30"/>
      <c r="K80" s="30"/>
      <c r="L80" s="30"/>
      <c r="M80" s="30"/>
      <c r="N80" s="30"/>
      <c r="O80" s="30"/>
      <c r="P80" s="30"/>
      <c r="Q80" s="10">
        <f t="shared" si="11"/>
        <v>0</v>
      </c>
      <c r="R80" s="166">
        <f t="shared" ca="1" si="3"/>
        <v>0</v>
      </c>
      <c r="S80" s="166">
        <f t="shared" ca="1" si="3"/>
        <v>0</v>
      </c>
      <c r="T80" s="26"/>
      <c r="U80" s="26"/>
      <c r="V80" s="26"/>
      <c r="W80" s="26"/>
      <c r="X80" s="26"/>
      <c r="Y80" s="26"/>
      <c r="Z80" s="26"/>
      <c r="AA80" s="26"/>
      <c r="AB80" s="26"/>
      <c r="AC80" s="26"/>
      <c r="AD80" s="26"/>
      <c r="AE80" s="26"/>
      <c r="AF80" s="26"/>
      <c r="AG80" s="26"/>
      <c r="AH80" s="26"/>
      <c r="AI80" s="26"/>
      <c r="AJ80" s="26"/>
      <c r="AK80" s="3"/>
      <c r="AL80" s="3"/>
    </row>
    <row r="81" spans="1:38" x14ac:dyDescent="0.2">
      <c r="A81" s="58"/>
      <c r="B81" s="1"/>
      <c r="C81" s="8"/>
      <c r="D81" s="8"/>
      <c r="E81" s="8"/>
      <c r="F81" s="8"/>
      <c r="G81" s="8"/>
      <c r="H81" s="8"/>
      <c r="I81" s="8"/>
      <c r="J81" s="8"/>
      <c r="K81" s="8"/>
      <c r="L81" s="8"/>
      <c r="M81" s="8"/>
      <c r="N81" s="8"/>
      <c r="O81" s="8"/>
      <c r="P81" s="8"/>
      <c r="Q81" s="21"/>
      <c r="R81" s="166">
        <f t="shared" ca="1" si="3"/>
        <v>0</v>
      </c>
      <c r="S81" s="166">
        <f t="shared" ca="1" si="3"/>
        <v>0</v>
      </c>
      <c r="T81" s="26"/>
      <c r="U81" s="26"/>
      <c r="V81" s="26"/>
      <c r="W81" s="26"/>
      <c r="X81" s="26"/>
      <c r="Y81" s="26"/>
      <c r="Z81" s="26"/>
      <c r="AA81" s="26"/>
      <c r="AB81" s="26"/>
      <c r="AC81" s="26"/>
      <c r="AD81" s="26"/>
      <c r="AE81" s="26"/>
      <c r="AF81" s="26"/>
      <c r="AG81" s="26"/>
      <c r="AH81" s="26"/>
      <c r="AI81" s="26"/>
      <c r="AJ81" s="26"/>
      <c r="AK81" s="3"/>
      <c r="AL81" s="3"/>
    </row>
    <row r="82" spans="1:38" x14ac:dyDescent="0.2">
      <c r="A82" s="58"/>
      <c r="B82" s="85"/>
      <c r="C82" s="86" t="s">
        <v>43</v>
      </c>
      <c r="D82" s="8"/>
      <c r="E82" s="24">
        <f>SUM(E83:E97)</f>
        <v>0</v>
      </c>
      <c r="F82" s="24">
        <f t="shared" ref="F82:P82" si="12">SUM(F83:F97)</f>
        <v>0</v>
      </c>
      <c r="G82" s="24">
        <f t="shared" si="12"/>
        <v>0</v>
      </c>
      <c r="H82" s="24">
        <f t="shared" si="12"/>
        <v>0</v>
      </c>
      <c r="I82" s="24">
        <f t="shared" si="12"/>
        <v>0</v>
      </c>
      <c r="J82" s="24">
        <f t="shared" si="12"/>
        <v>0</v>
      </c>
      <c r="K82" s="24">
        <f t="shared" si="12"/>
        <v>0</v>
      </c>
      <c r="L82" s="24">
        <f t="shared" si="12"/>
        <v>0</v>
      </c>
      <c r="M82" s="24">
        <f t="shared" si="12"/>
        <v>0</v>
      </c>
      <c r="N82" s="24">
        <f t="shared" si="12"/>
        <v>0</v>
      </c>
      <c r="O82" s="24">
        <f t="shared" si="12"/>
        <v>0</v>
      </c>
      <c r="P82" s="24">
        <f t="shared" si="12"/>
        <v>0</v>
      </c>
      <c r="Q82" s="25">
        <f>SUM(Q83:Q97)</f>
        <v>0</v>
      </c>
      <c r="R82" s="166">
        <f t="shared" ref="R82:S145" ca="1" si="13">SUM(OFFSET($E82,0,0,1,R$5))</f>
        <v>0</v>
      </c>
      <c r="S82" s="166">
        <f t="shared" ca="1" si="13"/>
        <v>0</v>
      </c>
      <c r="T82" s="26"/>
      <c r="U82" s="26"/>
      <c r="V82" s="26"/>
      <c r="W82" s="26"/>
      <c r="X82" s="26"/>
      <c r="Y82" s="26"/>
      <c r="Z82" s="26"/>
      <c r="AA82" s="26"/>
      <c r="AB82" s="26"/>
      <c r="AC82" s="26"/>
      <c r="AD82" s="26"/>
      <c r="AE82" s="26"/>
      <c r="AF82" s="26"/>
      <c r="AG82" s="26"/>
      <c r="AH82" s="26"/>
      <c r="AI82" s="26"/>
      <c r="AJ82" s="26"/>
      <c r="AK82" s="3"/>
      <c r="AL82" s="3"/>
    </row>
    <row r="83" spans="1:38" x14ac:dyDescent="0.2">
      <c r="A83" s="58"/>
      <c r="B83" s="1"/>
      <c r="C83" s="22" t="s">
        <v>19</v>
      </c>
      <c r="D83" s="8"/>
      <c r="E83" s="30"/>
      <c r="F83" s="30"/>
      <c r="G83" s="30"/>
      <c r="H83" s="30"/>
      <c r="I83" s="30"/>
      <c r="J83" s="30"/>
      <c r="K83" s="30"/>
      <c r="L83" s="30"/>
      <c r="M83" s="30"/>
      <c r="N83" s="30"/>
      <c r="O83" s="30"/>
      <c r="P83" s="30"/>
      <c r="Q83" s="10">
        <f t="shared" ref="Q83:Q97" si="14">SUM(E83:P83)</f>
        <v>0</v>
      </c>
      <c r="R83" s="166">
        <f t="shared" ca="1" si="13"/>
        <v>0</v>
      </c>
      <c r="S83" s="166">
        <f t="shared" ca="1" si="13"/>
        <v>0</v>
      </c>
      <c r="T83" s="26"/>
      <c r="U83" s="26"/>
      <c r="V83" s="26"/>
      <c r="W83" s="26"/>
      <c r="X83" s="26"/>
      <c r="Y83" s="26"/>
      <c r="Z83" s="26"/>
      <c r="AA83" s="26"/>
      <c r="AB83" s="26"/>
      <c r="AC83" s="26"/>
      <c r="AD83" s="26"/>
      <c r="AE83" s="26"/>
      <c r="AF83" s="26"/>
      <c r="AG83" s="26"/>
      <c r="AH83" s="26"/>
      <c r="AI83" s="26"/>
      <c r="AJ83" s="26"/>
      <c r="AK83" s="3"/>
      <c r="AL83" s="3"/>
    </row>
    <row r="84" spans="1:38" x14ac:dyDescent="0.2">
      <c r="A84" s="58"/>
      <c r="B84" s="1"/>
      <c r="C84" s="22" t="s">
        <v>20</v>
      </c>
      <c r="D84" s="8"/>
      <c r="E84" s="30"/>
      <c r="F84" s="30"/>
      <c r="G84" s="30"/>
      <c r="H84" s="30"/>
      <c r="I84" s="30"/>
      <c r="J84" s="30"/>
      <c r="K84" s="30"/>
      <c r="L84" s="30"/>
      <c r="M84" s="30"/>
      <c r="N84" s="30"/>
      <c r="O84" s="30"/>
      <c r="P84" s="30"/>
      <c r="Q84" s="10">
        <f t="shared" si="14"/>
        <v>0</v>
      </c>
      <c r="R84" s="166">
        <f t="shared" ca="1" si="13"/>
        <v>0</v>
      </c>
      <c r="S84" s="166">
        <f t="shared" ca="1" si="13"/>
        <v>0</v>
      </c>
      <c r="T84" s="26"/>
      <c r="U84" s="26"/>
      <c r="V84" s="26"/>
      <c r="W84" s="26"/>
      <c r="X84" s="26"/>
      <c r="Y84" s="26"/>
      <c r="Z84" s="26"/>
      <c r="AA84" s="26"/>
      <c r="AB84" s="26"/>
      <c r="AC84" s="26"/>
      <c r="AD84" s="26"/>
      <c r="AE84" s="26"/>
      <c r="AF84" s="26"/>
      <c r="AG84" s="26"/>
      <c r="AH84" s="26"/>
      <c r="AI84" s="26"/>
      <c r="AJ84" s="26"/>
      <c r="AK84" s="3"/>
      <c r="AL84" s="3"/>
    </row>
    <row r="85" spans="1:38" x14ac:dyDescent="0.2">
      <c r="A85" s="58"/>
      <c r="B85" s="1"/>
      <c r="C85" s="22" t="s">
        <v>21</v>
      </c>
      <c r="D85" s="8"/>
      <c r="E85" s="30"/>
      <c r="F85" s="30"/>
      <c r="G85" s="30"/>
      <c r="H85" s="30"/>
      <c r="I85" s="30"/>
      <c r="J85" s="30"/>
      <c r="K85" s="30"/>
      <c r="L85" s="30"/>
      <c r="M85" s="30"/>
      <c r="N85" s="30"/>
      <c r="O85" s="30"/>
      <c r="P85" s="30"/>
      <c r="Q85" s="10">
        <f t="shared" si="14"/>
        <v>0</v>
      </c>
      <c r="R85" s="166">
        <f t="shared" ca="1" si="13"/>
        <v>0</v>
      </c>
      <c r="S85" s="166">
        <f t="shared" ca="1" si="13"/>
        <v>0</v>
      </c>
      <c r="T85" s="26"/>
      <c r="U85" s="26"/>
      <c r="V85" s="26"/>
      <c r="W85" s="26"/>
      <c r="X85" s="26"/>
      <c r="Y85" s="26"/>
      <c r="Z85" s="26"/>
      <c r="AA85" s="26"/>
      <c r="AB85" s="26"/>
      <c r="AC85" s="26"/>
      <c r="AD85" s="26"/>
      <c r="AE85" s="26"/>
      <c r="AF85" s="26"/>
      <c r="AG85" s="26"/>
      <c r="AH85" s="26"/>
      <c r="AI85" s="26"/>
      <c r="AJ85" s="26"/>
      <c r="AK85" s="3"/>
      <c r="AL85" s="3"/>
    </row>
    <row r="86" spans="1:38" x14ac:dyDescent="0.2">
      <c r="A86" s="58"/>
      <c r="B86" s="1"/>
      <c r="C86" s="22" t="s">
        <v>22</v>
      </c>
      <c r="D86" s="8"/>
      <c r="E86" s="30"/>
      <c r="F86" s="30"/>
      <c r="G86" s="30"/>
      <c r="H86" s="30"/>
      <c r="I86" s="30"/>
      <c r="J86" s="30"/>
      <c r="K86" s="30"/>
      <c r="L86" s="30"/>
      <c r="M86" s="30"/>
      <c r="N86" s="30"/>
      <c r="O86" s="30"/>
      <c r="P86" s="30"/>
      <c r="Q86" s="10">
        <f t="shared" si="14"/>
        <v>0</v>
      </c>
      <c r="R86" s="166">
        <f t="shared" ca="1" si="13"/>
        <v>0</v>
      </c>
      <c r="S86" s="166">
        <f t="shared" ca="1" si="13"/>
        <v>0</v>
      </c>
      <c r="T86" s="26"/>
      <c r="U86" s="26"/>
      <c r="V86" s="26"/>
      <c r="W86" s="26"/>
      <c r="X86" s="26"/>
      <c r="Y86" s="26"/>
      <c r="Z86" s="26"/>
      <c r="AA86" s="26"/>
      <c r="AB86" s="26"/>
      <c r="AC86" s="26"/>
      <c r="AD86" s="26"/>
      <c r="AE86" s="26"/>
      <c r="AF86" s="26"/>
      <c r="AG86" s="26"/>
      <c r="AH86" s="26"/>
      <c r="AI86" s="26"/>
      <c r="AJ86" s="26"/>
      <c r="AK86" s="3"/>
      <c r="AL86" s="3"/>
    </row>
    <row r="87" spans="1:38" x14ac:dyDescent="0.2">
      <c r="A87" s="58"/>
      <c r="B87" s="1"/>
      <c r="C87" s="22" t="s">
        <v>23</v>
      </c>
      <c r="D87" s="8"/>
      <c r="E87" s="30"/>
      <c r="F87" s="30"/>
      <c r="G87" s="30"/>
      <c r="H87" s="30"/>
      <c r="I87" s="30"/>
      <c r="J87" s="30"/>
      <c r="K87" s="30"/>
      <c r="L87" s="30"/>
      <c r="M87" s="30"/>
      <c r="N87" s="30"/>
      <c r="O87" s="30"/>
      <c r="P87" s="30"/>
      <c r="Q87" s="10">
        <f t="shared" si="14"/>
        <v>0</v>
      </c>
      <c r="R87" s="166">
        <f t="shared" ca="1" si="13"/>
        <v>0</v>
      </c>
      <c r="S87" s="166">
        <f t="shared" ca="1" si="13"/>
        <v>0</v>
      </c>
      <c r="T87" s="26"/>
      <c r="U87" s="26"/>
      <c r="V87" s="26"/>
      <c r="W87" s="26"/>
      <c r="X87" s="26"/>
      <c r="Y87" s="26"/>
      <c r="Z87" s="26"/>
      <c r="AA87" s="26"/>
      <c r="AB87" s="26"/>
      <c r="AC87" s="26"/>
      <c r="AD87" s="26"/>
      <c r="AE87" s="26"/>
      <c r="AF87" s="26"/>
      <c r="AG87" s="26"/>
      <c r="AH87" s="26"/>
      <c r="AI87" s="26"/>
      <c r="AJ87" s="26"/>
      <c r="AK87" s="3"/>
      <c r="AL87" s="3"/>
    </row>
    <row r="88" spans="1:38" x14ac:dyDescent="0.2">
      <c r="A88" s="58"/>
      <c r="B88" s="1"/>
      <c r="C88" s="22" t="s">
        <v>0</v>
      </c>
      <c r="D88" s="8"/>
      <c r="E88" s="30"/>
      <c r="F88" s="30"/>
      <c r="G88" s="30"/>
      <c r="H88" s="30"/>
      <c r="I88" s="30"/>
      <c r="J88" s="30"/>
      <c r="K88" s="30"/>
      <c r="L88" s="30"/>
      <c r="M88" s="30"/>
      <c r="N88" s="30"/>
      <c r="O88" s="30"/>
      <c r="P88" s="30"/>
      <c r="Q88" s="10">
        <f t="shared" si="14"/>
        <v>0</v>
      </c>
      <c r="R88" s="166">
        <f t="shared" ca="1" si="13"/>
        <v>0</v>
      </c>
      <c r="S88" s="166">
        <f t="shared" ca="1" si="13"/>
        <v>0</v>
      </c>
      <c r="T88" s="26"/>
      <c r="U88" s="26"/>
      <c r="V88" s="26"/>
      <c r="W88" s="26"/>
      <c r="X88" s="26"/>
      <c r="Y88" s="26"/>
      <c r="Z88" s="26"/>
      <c r="AA88" s="26"/>
      <c r="AB88" s="26"/>
      <c r="AC88" s="26"/>
      <c r="AD88" s="26"/>
      <c r="AE88" s="26"/>
      <c r="AF88" s="26"/>
      <c r="AG88" s="26"/>
      <c r="AH88" s="26"/>
      <c r="AI88" s="26"/>
      <c r="AJ88" s="26"/>
      <c r="AK88" s="3"/>
      <c r="AL88" s="3"/>
    </row>
    <row r="89" spans="1:38" x14ac:dyDescent="0.2">
      <c r="A89" s="58"/>
      <c r="B89" s="1"/>
      <c r="C89" s="22" t="s">
        <v>0</v>
      </c>
      <c r="D89" s="8"/>
      <c r="E89" s="30"/>
      <c r="F89" s="30"/>
      <c r="G89" s="30"/>
      <c r="H89" s="30"/>
      <c r="I89" s="30"/>
      <c r="J89" s="30"/>
      <c r="K89" s="30"/>
      <c r="L89" s="30"/>
      <c r="M89" s="30"/>
      <c r="N89" s="30"/>
      <c r="O89" s="30"/>
      <c r="P89" s="30"/>
      <c r="Q89" s="10">
        <f t="shared" si="14"/>
        <v>0</v>
      </c>
      <c r="R89" s="166">
        <f t="shared" ca="1" si="13"/>
        <v>0</v>
      </c>
      <c r="S89" s="166">
        <f t="shared" ca="1" si="13"/>
        <v>0</v>
      </c>
      <c r="T89" s="26"/>
      <c r="U89" s="26"/>
      <c r="V89" s="26"/>
      <c r="W89" s="26"/>
      <c r="X89" s="26"/>
      <c r="Y89" s="26"/>
      <c r="Z89" s="26"/>
      <c r="AA89" s="26"/>
      <c r="AB89" s="26"/>
      <c r="AC89" s="26"/>
      <c r="AD89" s="26"/>
      <c r="AE89" s="26"/>
      <c r="AF89" s="26"/>
      <c r="AG89" s="26"/>
      <c r="AH89" s="26"/>
      <c r="AI89" s="26"/>
      <c r="AJ89" s="26"/>
      <c r="AK89" s="3"/>
      <c r="AL89" s="3"/>
    </row>
    <row r="90" spans="1:38" x14ac:dyDescent="0.2">
      <c r="A90" s="58"/>
      <c r="B90" s="1"/>
      <c r="C90" s="22" t="s">
        <v>0</v>
      </c>
      <c r="D90" s="8"/>
      <c r="E90" s="30"/>
      <c r="F90" s="30"/>
      <c r="G90" s="30"/>
      <c r="H90" s="30"/>
      <c r="I90" s="30"/>
      <c r="J90" s="30"/>
      <c r="K90" s="30"/>
      <c r="L90" s="30"/>
      <c r="M90" s="30"/>
      <c r="N90" s="30"/>
      <c r="O90" s="30"/>
      <c r="P90" s="30"/>
      <c r="Q90" s="10">
        <f t="shared" si="14"/>
        <v>0</v>
      </c>
      <c r="R90" s="166">
        <f t="shared" ca="1" si="13"/>
        <v>0</v>
      </c>
      <c r="S90" s="166">
        <f t="shared" ca="1" si="13"/>
        <v>0</v>
      </c>
      <c r="T90" s="26"/>
      <c r="U90" s="26"/>
      <c r="V90" s="26"/>
      <c r="W90" s="26"/>
      <c r="X90" s="26"/>
      <c r="Y90" s="26"/>
      <c r="Z90" s="26"/>
      <c r="AA90" s="26"/>
      <c r="AB90" s="26"/>
      <c r="AC90" s="26"/>
      <c r="AD90" s="26"/>
      <c r="AE90" s="26"/>
      <c r="AF90" s="26"/>
      <c r="AG90" s="26"/>
      <c r="AH90" s="26"/>
      <c r="AI90" s="26"/>
      <c r="AJ90" s="26"/>
      <c r="AK90" s="3"/>
      <c r="AL90" s="3"/>
    </row>
    <row r="91" spans="1:38" x14ac:dyDescent="0.2">
      <c r="A91" s="58"/>
      <c r="B91" s="1"/>
      <c r="C91" s="22" t="s">
        <v>0</v>
      </c>
      <c r="D91" s="8"/>
      <c r="E91" s="30"/>
      <c r="F91" s="30"/>
      <c r="G91" s="30"/>
      <c r="H91" s="30"/>
      <c r="I91" s="30"/>
      <c r="J91" s="30"/>
      <c r="K91" s="30"/>
      <c r="L91" s="30"/>
      <c r="M91" s="30"/>
      <c r="N91" s="30"/>
      <c r="O91" s="30"/>
      <c r="P91" s="30"/>
      <c r="Q91" s="10">
        <f t="shared" ref="Q91:Q96" si="15">SUM(E91:P91)</f>
        <v>0</v>
      </c>
      <c r="R91" s="166">
        <f t="shared" ca="1" si="13"/>
        <v>0</v>
      </c>
      <c r="S91" s="166">
        <f t="shared" ca="1" si="13"/>
        <v>0</v>
      </c>
      <c r="T91" s="26"/>
      <c r="U91" s="26"/>
      <c r="V91" s="26"/>
      <c r="W91" s="26"/>
      <c r="X91" s="26"/>
      <c r="Y91" s="26"/>
      <c r="Z91" s="26"/>
      <c r="AA91" s="26"/>
      <c r="AB91" s="26"/>
      <c r="AC91" s="26"/>
      <c r="AD91" s="26"/>
      <c r="AE91" s="26"/>
      <c r="AF91" s="26"/>
      <c r="AG91" s="26"/>
      <c r="AH91" s="26"/>
      <c r="AI91" s="26"/>
      <c r="AJ91" s="26"/>
      <c r="AK91" s="3"/>
      <c r="AL91" s="3"/>
    </row>
    <row r="92" spans="1:38" x14ac:dyDescent="0.2">
      <c r="A92" s="58"/>
      <c r="B92" s="1"/>
      <c r="C92" s="22" t="s">
        <v>0</v>
      </c>
      <c r="D92" s="8"/>
      <c r="E92" s="30"/>
      <c r="F92" s="30"/>
      <c r="G92" s="30"/>
      <c r="H92" s="30"/>
      <c r="I92" s="30"/>
      <c r="J92" s="30"/>
      <c r="K92" s="30"/>
      <c r="L92" s="30"/>
      <c r="M92" s="30"/>
      <c r="N92" s="30"/>
      <c r="O92" s="30"/>
      <c r="P92" s="30"/>
      <c r="Q92" s="10">
        <f t="shared" si="15"/>
        <v>0</v>
      </c>
      <c r="R92" s="166">
        <f t="shared" ca="1" si="13"/>
        <v>0</v>
      </c>
      <c r="S92" s="166">
        <f t="shared" ca="1" si="13"/>
        <v>0</v>
      </c>
      <c r="T92" s="26"/>
      <c r="U92" s="26"/>
      <c r="V92" s="26"/>
      <c r="W92" s="26"/>
      <c r="X92" s="26"/>
      <c r="Y92" s="26"/>
      <c r="Z92" s="26"/>
      <c r="AA92" s="26"/>
      <c r="AB92" s="26"/>
      <c r="AC92" s="26"/>
      <c r="AD92" s="26"/>
      <c r="AE92" s="26"/>
      <c r="AF92" s="26"/>
      <c r="AG92" s="26"/>
      <c r="AH92" s="26"/>
      <c r="AI92" s="26"/>
      <c r="AJ92" s="26"/>
      <c r="AK92" s="3"/>
      <c r="AL92" s="3"/>
    </row>
    <row r="93" spans="1:38" hidden="1" x14ac:dyDescent="0.2">
      <c r="A93" s="58"/>
      <c r="B93" s="1"/>
      <c r="C93" s="22" t="s">
        <v>0</v>
      </c>
      <c r="D93" s="8"/>
      <c r="E93" s="30"/>
      <c r="F93" s="30"/>
      <c r="G93" s="30"/>
      <c r="H93" s="30"/>
      <c r="I93" s="30"/>
      <c r="J93" s="30"/>
      <c r="K93" s="30"/>
      <c r="L93" s="30"/>
      <c r="M93" s="30"/>
      <c r="N93" s="30"/>
      <c r="O93" s="30"/>
      <c r="P93" s="30"/>
      <c r="Q93" s="10">
        <f t="shared" si="15"/>
        <v>0</v>
      </c>
      <c r="R93" s="166">
        <f t="shared" ca="1" si="13"/>
        <v>0</v>
      </c>
      <c r="S93" s="166">
        <f t="shared" ca="1" si="13"/>
        <v>0</v>
      </c>
      <c r="T93" s="26"/>
      <c r="U93" s="26"/>
      <c r="V93" s="26"/>
      <c r="W93" s="26"/>
      <c r="X93" s="26"/>
      <c r="Y93" s="26"/>
      <c r="Z93" s="26"/>
      <c r="AA93" s="26"/>
      <c r="AB93" s="26"/>
      <c r="AC93" s="26"/>
      <c r="AD93" s="26"/>
      <c r="AE93" s="26"/>
      <c r="AF93" s="26"/>
      <c r="AG93" s="26"/>
      <c r="AH93" s="26"/>
      <c r="AI93" s="26"/>
      <c r="AJ93" s="26"/>
      <c r="AK93" s="3"/>
      <c r="AL93" s="3"/>
    </row>
    <row r="94" spans="1:38" hidden="1" x14ac:dyDescent="0.2">
      <c r="A94" s="58"/>
      <c r="B94" s="1"/>
      <c r="C94" s="22" t="s">
        <v>0</v>
      </c>
      <c r="D94" s="8"/>
      <c r="E94" s="30"/>
      <c r="F94" s="30"/>
      <c r="G94" s="30"/>
      <c r="H94" s="30"/>
      <c r="I94" s="30"/>
      <c r="J94" s="30"/>
      <c r="K94" s="30"/>
      <c r="L94" s="30"/>
      <c r="M94" s="30"/>
      <c r="N94" s="30"/>
      <c r="O94" s="30"/>
      <c r="P94" s="30"/>
      <c r="Q94" s="10">
        <f t="shared" si="15"/>
        <v>0</v>
      </c>
      <c r="R94" s="166">
        <f t="shared" ca="1" si="13"/>
        <v>0</v>
      </c>
      <c r="S94" s="166">
        <f t="shared" ca="1" si="13"/>
        <v>0</v>
      </c>
      <c r="T94" s="26"/>
      <c r="U94" s="26"/>
      <c r="V94" s="26"/>
      <c r="W94" s="26"/>
      <c r="X94" s="26"/>
      <c r="Y94" s="26"/>
      <c r="Z94" s="26"/>
      <c r="AA94" s="26"/>
      <c r="AB94" s="26"/>
      <c r="AC94" s="26"/>
      <c r="AD94" s="26"/>
      <c r="AE94" s="26"/>
      <c r="AF94" s="26"/>
      <c r="AG94" s="26"/>
      <c r="AH94" s="26"/>
      <c r="AI94" s="26"/>
      <c r="AJ94" s="26"/>
      <c r="AK94" s="3"/>
      <c r="AL94" s="3"/>
    </row>
    <row r="95" spans="1:38" hidden="1" x14ac:dyDescent="0.2">
      <c r="A95" s="58"/>
      <c r="B95" s="1"/>
      <c r="C95" s="22" t="s">
        <v>0</v>
      </c>
      <c r="D95" s="8"/>
      <c r="E95" s="30"/>
      <c r="F95" s="30"/>
      <c r="G95" s="30"/>
      <c r="H95" s="30"/>
      <c r="I95" s="30"/>
      <c r="J95" s="30"/>
      <c r="K95" s="30"/>
      <c r="L95" s="30"/>
      <c r="M95" s="30"/>
      <c r="N95" s="30"/>
      <c r="O95" s="30"/>
      <c r="P95" s="30"/>
      <c r="Q95" s="10">
        <f t="shared" si="15"/>
        <v>0</v>
      </c>
      <c r="R95" s="166">
        <f t="shared" ca="1" si="13"/>
        <v>0</v>
      </c>
      <c r="S95" s="166">
        <f t="shared" ca="1" si="13"/>
        <v>0</v>
      </c>
      <c r="T95" s="26"/>
      <c r="U95" s="26"/>
      <c r="V95" s="26"/>
      <c r="W95" s="26"/>
      <c r="X95" s="26"/>
      <c r="Y95" s="26"/>
      <c r="Z95" s="26"/>
      <c r="AA95" s="26"/>
      <c r="AB95" s="26"/>
      <c r="AC95" s="26"/>
      <c r="AD95" s="26"/>
      <c r="AE95" s="26"/>
      <c r="AF95" s="26"/>
      <c r="AG95" s="26"/>
      <c r="AH95" s="26"/>
      <c r="AI95" s="26"/>
      <c r="AJ95" s="26"/>
      <c r="AK95" s="3"/>
      <c r="AL95" s="3"/>
    </row>
    <row r="96" spans="1:38" hidden="1" x14ac:dyDescent="0.2">
      <c r="A96" s="58"/>
      <c r="B96" s="1"/>
      <c r="C96" s="22" t="s">
        <v>0</v>
      </c>
      <c r="D96" s="8"/>
      <c r="E96" s="30"/>
      <c r="F96" s="30"/>
      <c r="G96" s="30"/>
      <c r="H96" s="30"/>
      <c r="I96" s="30"/>
      <c r="J96" s="30"/>
      <c r="K96" s="30"/>
      <c r="L96" s="30"/>
      <c r="M96" s="30"/>
      <c r="N96" s="30"/>
      <c r="O96" s="30"/>
      <c r="P96" s="30"/>
      <c r="Q96" s="10">
        <f t="shared" si="15"/>
        <v>0</v>
      </c>
      <c r="R96" s="166">
        <f t="shared" ca="1" si="13"/>
        <v>0</v>
      </c>
      <c r="S96" s="166">
        <f t="shared" ca="1" si="13"/>
        <v>0</v>
      </c>
      <c r="T96" s="26"/>
      <c r="U96" s="26"/>
      <c r="V96" s="26"/>
      <c r="W96" s="26"/>
      <c r="X96" s="26"/>
      <c r="Y96" s="26"/>
      <c r="Z96" s="26"/>
      <c r="AA96" s="26"/>
      <c r="AB96" s="26"/>
      <c r="AC96" s="26"/>
      <c r="AD96" s="26"/>
      <c r="AE96" s="26"/>
      <c r="AF96" s="26"/>
      <c r="AG96" s="26"/>
      <c r="AH96" s="26"/>
      <c r="AI96" s="26"/>
      <c r="AJ96" s="26"/>
      <c r="AK96" s="3"/>
      <c r="AL96" s="3"/>
    </row>
    <row r="97" spans="1:38" hidden="1" x14ac:dyDescent="0.2">
      <c r="A97" s="58"/>
      <c r="B97" s="1"/>
      <c r="C97" s="22" t="s">
        <v>0</v>
      </c>
      <c r="D97" s="8"/>
      <c r="E97" s="30"/>
      <c r="F97" s="30"/>
      <c r="G97" s="30"/>
      <c r="H97" s="30"/>
      <c r="I97" s="30"/>
      <c r="J97" s="30"/>
      <c r="K97" s="30"/>
      <c r="L97" s="30"/>
      <c r="M97" s="30"/>
      <c r="N97" s="30"/>
      <c r="O97" s="30"/>
      <c r="P97" s="30"/>
      <c r="Q97" s="10">
        <f t="shared" si="14"/>
        <v>0</v>
      </c>
      <c r="R97" s="166">
        <f t="shared" ca="1" si="13"/>
        <v>0</v>
      </c>
      <c r="S97" s="166">
        <f t="shared" ca="1" si="13"/>
        <v>0</v>
      </c>
      <c r="T97" s="26"/>
      <c r="U97" s="26"/>
      <c r="V97" s="26"/>
      <c r="W97" s="26"/>
      <c r="X97" s="26"/>
      <c r="Y97" s="26"/>
      <c r="Z97" s="26"/>
      <c r="AA97" s="26"/>
      <c r="AB97" s="26"/>
      <c r="AC97" s="26"/>
      <c r="AD97" s="26"/>
      <c r="AE97" s="26"/>
      <c r="AF97" s="26"/>
      <c r="AG97" s="26"/>
      <c r="AH97" s="26"/>
      <c r="AI97" s="26"/>
      <c r="AJ97" s="26"/>
      <c r="AK97" s="3"/>
      <c r="AL97" s="3"/>
    </row>
    <row r="98" spans="1:38" x14ac:dyDescent="0.2">
      <c r="A98" s="58"/>
      <c r="B98" s="1"/>
      <c r="C98" s="8"/>
      <c r="D98" s="8"/>
      <c r="E98" s="8"/>
      <c r="F98" s="8"/>
      <c r="G98" s="8"/>
      <c r="H98" s="8"/>
      <c r="I98" s="8"/>
      <c r="J98" s="8"/>
      <c r="K98" s="8"/>
      <c r="L98" s="8"/>
      <c r="M98" s="8"/>
      <c r="N98" s="8"/>
      <c r="O98" s="8"/>
      <c r="P98" s="8"/>
      <c r="Q98" s="10"/>
      <c r="R98" s="166">
        <f t="shared" ca="1" si="13"/>
        <v>0</v>
      </c>
      <c r="S98" s="166">
        <f t="shared" ca="1" si="13"/>
        <v>0</v>
      </c>
      <c r="T98" s="26"/>
      <c r="U98" s="26"/>
      <c r="V98" s="26"/>
      <c r="W98" s="26"/>
      <c r="X98" s="26"/>
      <c r="Y98" s="26"/>
      <c r="Z98" s="26"/>
      <c r="AA98" s="26"/>
      <c r="AB98" s="26"/>
      <c r="AC98" s="26"/>
      <c r="AD98" s="26"/>
      <c r="AE98" s="26"/>
      <c r="AF98" s="26"/>
      <c r="AG98" s="26"/>
      <c r="AH98" s="26"/>
      <c r="AI98" s="26"/>
      <c r="AJ98" s="26"/>
      <c r="AK98" s="3"/>
      <c r="AL98" s="3"/>
    </row>
    <row r="99" spans="1:38" x14ac:dyDescent="0.2">
      <c r="A99" s="58"/>
      <c r="B99" s="85"/>
      <c r="C99" s="86" t="s">
        <v>44</v>
      </c>
      <c r="D99" s="8"/>
      <c r="E99" s="24">
        <f>SUM(E100:E114)</f>
        <v>0</v>
      </c>
      <c r="F99" s="24">
        <f t="shared" ref="F99:P99" si="16">SUM(F100:F114)</f>
        <v>0</v>
      </c>
      <c r="G99" s="24">
        <f t="shared" si="16"/>
        <v>0</v>
      </c>
      <c r="H99" s="24">
        <f t="shared" si="16"/>
        <v>0</v>
      </c>
      <c r="I99" s="24">
        <f t="shared" si="16"/>
        <v>0</v>
      </c>
      <c r="J99" s="24">
        <f t="shared" si="16"/>
        <v>0</v>
      </c>
      <c r="K99" s="24">
        <f t="shared" si="16"/>
        <v>0</v>
      </c>
      <c r="L99" s="24">
        <f t="shared" si="16"/>
        <v>0</v>
      </c>
      <c r="M99" s="24">
        <f t="shared" si="16"/>
        <v>0</v>
      </c>
      <c r="N99" s="24">
        <f t="shared" si="16"/>
        <v>0</v>
      </c>
      <c r="O99" s="24">
        <f t="shared" si="16"/>
        <v>0</v>
      </c>
      <c r="P99" s="24">
        <f t="shared" si="16"/>
        <v>0</v>
      </c>
      <c r="Q99" s="25">
        <f>SUM(Q100:Q114)</f>
        <v>0</v>
      </c>
      <c r="R99" s="166">
        <f t="shared" ca="1" si="13"/>
        <v>0</v>
      </c>
      <c r="S99" s="166">
        <f t="shared" ca="1" si="13"/>
        <v>0</v>
      </c>
      <c r="T99" s="26"/>
      <c r="U99" s="26"/>
      <c r="V99" s="26"/>
      <c r="W99" s="26"/>
      <c r="X99" s="26"/>
      <c r="Y99" s="26"/>
      <c r="Z99" s="26"/>
      <c r="AA99" s="26"/>
      <c r="AB99" s="26"/>
      <c r="AC99" s="26"/>
      <c r="AD99" s="26"/>
      <c r="AE99" s="26"/>
      <c r="AF99" s="26"/>
      <c r="AG99" s="26"/>
      <c r="AH99" s="26"/>
      <c r="AI99" s="26"/>
      <c r="AJ99" s="26"/>
      <c r="AK99" s="3"/>
      <c r="AL99" s="3"/>
    </row>
    <row r="100" spans="1:38" x14ac:dyDescent="0.2">
      <c r="A100" s="58"/>
      <c r="B100" s="1"/>
      <c r="C100" s="22" t="s">
        <v>24</v>
      </c>
      <c r="D100" s="8"/>
      <c r="E100" s="30"/>
      <c r="F100" s="30"/>
      <c r="G100" s="30"/>
      <c r="H100" s="30"/>
      <c r="I100" s="30"/>
      <c r="J100" s="30"/>
      <c r="K100" s="30"/>
      <c r="L100" s="30"/>
      <c r="M100" s="30"/>
      <c r="N100" s="30"/>
      <c r="O100" s="30"/>
      <c r="P100" s="30"/>
      <c r="Q100" s="10">
        <f t="shared" ref="Q100:Q114" si="17">SUM(E100:P100)</f>
        <v>0</v>
      </c>
      <c r="R100" s="166">
        <f t="shared" ca="1" si="13"/>
        <v>0</v>
      </c>
      <c r="S100" s="166">
        <f t="shared" ca="1" si="13"/>
        <v>0</v>
      </c>
      <c r="T100" s="26"/>
      <c r="U100" s="26"/>
      <c r="V100" s="26"/>
      <c r="W100" s="26"/>
      <c r="X100" s="26"/>
      <c r="Y100" s="26"/>
      <c r="Z100" s="26"/>
      <c r="AA100" s="26"/>
      <c r="AB100" s="26"/>
      <c r="AC100" s="26"/>
      <c r="AD100" s="26"/>
      <c r="AE100" s="26"/>
      <c r="AF100" s="26"/>
      <c r="AG100" s="26"/>
      <c r="AH100" s="26"/>
      <c r="AI100" s="26"/>
      <c r="AJ100" s="26"/>
      <c r="AK100" s="3"/>
      <c r="AL100" s="3"/>
    </row>
    <row r="101" spans="1:38" x14ac:dyDescent="0.2">
      <c r="A101" s="58"/>
      <c r="B101" s="1"/>
      <c r="C101" s="22" t="s">
        <v>26</v>
      </c>
      <c r="D101" s="8"/>
      <c r="E101" s="30"/>
      <c r="F101" s="30"/>
      <c r="G101" s="30"/>
      <c r="H101" s="30"/>
      <c r="I101" s="30"/>
      <c r="J101" s="30"/>
      <c r="K101" s="30"/>
      <c r="L101" s="30"/>
      <c r="M101" s="30"/>
      <c r="N101" s="30"/>
      <c r="O101" s="30"/>
      <c r="P101" s="30"/>
      <c r="Q101" s="10">
        <f t="shared" si="17"/>
        <v>0</v>
      </c>
      <c r="R101" s="166">
        <f t="shared" ca="1" si="13"/>
        <v>0</v>
      </c>
      <c r="S101" s="166">
        <f t="shared" ca="1" si="13"/>
        <v>0</v>
      </c>
      <c r="T101" s="26"/>
      <c r="U101" s="26"/>
      <c r="V101" s="26"/>
      <c r="W101" s="26"/>
      <c r="X101" s="26"/>
      <c r="Y101" s="26"/>
      <c r="Z101" s="26"/>
      <c r="AA101" s="26"/>
      <c r="AB101" s="26"/>
      <c r="AC101" s="26"/>
      <c r="AD101" s="26"/>
      <c r="AE101" s="26"/>
      <c r="AF101" s="26"/>
      <c r="AG101" s="26"/>
      <c r="AH101" s="26"/>
      <c r="AI101" s="26"/>
      <c r="AJ101" s="26"/>
      <c r="AK101" s="3"/>
      <c r="AL101" s="3"/>
    </row>
    <row r="102" spans="1:38" x14ac:dyDescent="0.2">
      <c r="A102" s="58"/>
      <c r="B102" s="1"/>
      <c r="C102" s="22" t="s">
        <v>27</v>
      </c>
      <c r="D102" s="8"/>
      <c r="E102" s="30"/>
      <c r="F102" s="30"/>
      <c r="G102" s="30"/>
      <c r="H102" s="30"/>
      <c r="I102" s="30"/>
      <c r="J102" s="30"/>
      <c r="K102" s="30"/>
      <c r="L102" s="30"/>
      <c r="M102" s="30"/>
      <c r="N102" s="30"/>
      <c r="O102" s="30"/>
      <c r="P102" s="30"/>
      <c r="Q102" s="10">
        <f t="shared" si="17"/>
        <v>0</v>
      </c>
      <c r="R102" s="166">
        <f t="shared" ca="1" si="13"/>
        <v>0</v>
      </c>
      <c r="S102" s="166">
        <f t="shared" ca="1" si="13"/>
        <v>0</v>
      </c>
      <c r="T102" s="26"/>
      <c r="U102" s="26"/>
      <c r="V102" s="26"/>
      <c r="W102" s="26"/>
      <c r="X102" s="26"/>
      <c r="Y102" s="26"/>
      <c r="Z102" s="26"/>
      <c r="AA102" s="26"/>
      <c r="AB102" s="26"/>
      <c r="AC102" s="26"/>
      <c r="AD102" s="26"/>
      <c r="AE102" s="26"/>
      <c r="AF102" s="26"/>
      <c r="AG102" s="26"/>
      <c r="AH102" s="26"/>
      <c r="AI102" s="26"/>
      <c r="AJ102" s="26"/>
      <c r="AK102" s="3"/>
      <c r="AL102" s="3"/>
    </row>
    <row r="103" spans="1:38" x14ac:dyDescent="0.2">
      <c r="A103" s="58"/>
      <c r="B103" s="1"/>
      <c r="C103" s="22" t="s">
        <v>28</v>
      </c>
      <c r="D103" s="8"/>
      <c r="E103" s="30"/>
      <c r="F103" s="30"/>
      <c r="G103" s="30"/>
      <c r="H103" s="30"/>
      <c r="I103" s="30"/>
      <c r="J103" s="30"/>
      <c r="K103" s="30"/>
      <c r="L103" s="30"/>
      <c r="M103" s="30"/>
      <c r="N103" s="30"/>
      <c r="O103" s="30"/>
      <c r="P103" s="30"/>
      <c r="Q103" s="10">
        <f t="shared" si="17"/>
        <v>0</v>
      </c>
      <c r="R103" s="166">
        <f t="shared" ca="1" si="13"/>
        <v>0</v>
      </c>
      <c r="S103" s="166">
        <f t="shared" ca="1" si="13"/>
        <v>0</v>
      </c>
      <c r="T103" s="26"/>
      <c r="U103" s="26"/>
      <c r="V103" s="26"/>
      <c r="W103" s="26"/>
      <c r="X103" s="26"/>
      <c r="Y103" s="26"/>
      <c r="Z103" s="26"/>
      <c r="AA103" s="26"/>
      <c r="AB103" s="26"/>
      <c r="AC103" s="26"/>
      <c r="AD103" s="26"/>
      <c r="AE103" s="26"/>
      <c r="AF103" s="26"/>
      <c r="AG103" s="26"/>
      <c r="AH103" s="26"/>
      <c r="AI103" s="26"/>
      <c r="AJ103" s="26"/>
      <c r="AK103" s="3"/>
      <c r="AL103" s="3"/>
    </row>
    <row r="104" spans="1:38" x14ac:dyDescent="0.2">
      <c r="A104" s="58"/>
      <c r="B104" s="1"/>
      <c r="C104" s="22" t="s">
        <v>29</v>
      </c>
      <c r="D104" s="8"/>
      <c r="E104" s="30"/>
      <c r="F104" s="30"/>
      <c r="G104" s="30"/>
      <c r="H104" s="30"/>
      <c r="I104" s="30"/>
      <c r="J104" s="30"/>
      <c r="K104" s="30"/>
      <c r="L104" s="30"/>
      <c r="M104" s="30"/>
      <c r="N104" s="30"/>
      <c r="O104" s="30"/>
      <c r="P104" s="30"/>
      <c r="Q104" s="10">
        <f t="shared" si="17"/>
        <v>0</v>
      </c>
      <c r="R104" s="166">
        <f t="shared" ca="1" si="13"/>
        <v>0</v>
      </c>
      <c r="S104" s="166">
        <f t="shared" ca="1" si="13"/>
        <v>0</v>
      </c>
      <c r="T104" s="26"/>
      <c r="U104" s="26"/>
      <c r="V104" s="26"/>
      <c r="W104" s="26"/>
      <c r="X104" s="26"/>
      <c r="Y104" s="26"/>
      <c r="Z104" s="26"/>
      <c r="AA104" s="26"/>
      <c r="AB104" s="26"/>
      <c r="AC104" s="26"/>
      <c r="AD104" s="26"/>
      <c r="AE104" s="26"/>
      <c r="AF104" s="26"/>
      <c r="AG104" s="26"/>
      <c r="AH104" s="26"/>
      <c r="AI104" s="26"/>
      <c r="AJ104" s="26"/>
      <c r="AK104" s="3"/>
      <c r="AL104" s="3"/>
    </row>
    <row r="105" spans="1:38" x14ac:dyDescent="0.2">
      <c r="A105" s="58"/>
      <c r="B105" s="1"/>
      <c r="C105" s="22" t="s">
        <v>30</v>
      </c>
      <c r="D105" s="8"/>
      <c r="E105" s="30"/>
      <c r="F105" s="30"/>
      <c r="G105" s="30"/>
      <c r="H105" s="30"/>
      <c r="I105" s="30"/>
      <c r="J105" s="30"/>
      <c r="K105" s="30"/>
      <c r="L105" s="30"/>
      <c r="M105" s="30"/>
      <c r="N105" s="30"/>
      <c r="O105" s="30"/>
      <c r="P105" s="30"/>
      <c r="Q105" s="10">
        <f t="shared" si="17"/>
        <v>0</v>
      </c>
      <c r="R105" s="166">
        <f t="shared" ca="1" si="13"/>
        <v>0</v>
      </c>
      <c r="S105" s="166">
        <f t="shared" ca="1" si="13"/>
        <v>0</v>
      </c>
      <c r="T105" s="26"/>
      <c r="U105" s="26"/>
      <c r="V105" s="26"/>
      <c r="W105" s="26"/>
      <c r="X105" s="26"/>
      <c r="Y105" s="26"/>
      <c r="Z105" s="26"/>
      <c r="AA105" s="26"/>
      <c r="AB105" s="26"/>
      <c r="AC105" s="26"/>
      <c r="AD105" s="26"/>
      <c r="AE105" s="26"/>
      <c r="AF105" s="26"/>
      <c r="AG105" s="26"/>
      <c r="AH105" s="26"/>
      <c r="AI105" s="26"/>
      <c r="AJ105" s="26"/>
      <c r="AK105" s="3"/>
      <c r="AL105" s="3"/>
    </row>
    <row r="106" spans="1:38" x14ac:dyDescent="0.2">
      <c r="A106" s="58"/>
      <c r="B106" s="1"/>
      <c r="C106" s="22" t="s">
        <v>31</v>
      </c>
      <c r="D106" s="8"/>
      <c r="E106" s="30"/>
      <c r="F106" s="30"/>
      <c r="G106" s="30"/>
      <c r="H106" s="30"/>
      <c r="I106" s="30"/>
      <c r="J106" s="30"/>
      <c r="K106" s="30"/>
      <c r="L106" s="30"/>
      <c r="M106" s="30"/>
      <c r="N106" s="30"/>
      <c r="O106" s="30"/>
      <c r="P106" s="30"/>
      <c r="Q106" s="10">
        <f t="shared" si="17"/>
        <v>0</v>
      </c>
      <c r="R106" s="166">
        <f t="shared" ca="1" si="13"/>
        <v>0</v>
      </c>
      <c r="S106" s="166">
        <f t="shared" ca="1" si="13"/>
        <v>0</v>
      </c>
      <c r="T106" s="26"/>
      <c r="U106" s="26"/>
      <c r="V106" s="26"/>
      <c r="W106" s="26"/>
      <c r="X106" s="26"/>
      <c r="Y106" s="26"/>
      <c r="Z106" s="26"/>
      <c r="AA106" s="26"/>
      <c r="AB106" s="26"/>
      <c r="AC106" s="26"/>
      <c r="AD106" s="26"/>
      <c r="AE106" s="26"/>
      <c r="AF106" s="26"/>
      <c r="AG106" s="26"/>
      <c r="AH106" s="26"/>
      <c r="AI106" s="26"/>
      <c r="AJ106" s="26"/>
      <c r="AK106" s="3"/>
      <c r="AL106" s="3"/>
    </row>
    <row r="107" spans="1:38" x14ac:dyDescent="0.2">
      <c r="A107" s="58"/>
      <c r="B107" s="1"/>
      <c r="C107" s="22" t="s">
        <v>0</v>
      </c>
      <c r="D107" s="8"/>
      <c r="E107" s="30"/>
      <c r="F107" s="30"/>
      <c r="G107" s="30"/>
      <c r="H107" s="30"/>
      <c r="I107" s="30"/>
      <c r="J107" s="30"/>
      <c r="K107" s="30"/>
      <c r="L107" s="30"/>
      <c r="M107" s="30"/>
      <c r="N107" s="30"/>
      <c r="O107" s="30"/>
      <c r="P107" s="30"/>
      <c r="Q107" s="10">
        <f t="shared" si="17"/>
        <v>0</v>
      </c>
      <c r="R107" s="166">
        <f t="shared" ca="1" si="13"/>
        <v>0</v>
      </c>
      <c r="S107" s="166">
        <f t="shared" ca="1" si="13"/>
        <v>0</v>
      </c>
      <c r="T107" s="26"/>
      <c r="U107" s="26"/>
      <c r="V107" s="26"/>
      <c r="W107" s="26"/>
      <c r="X107" s="26"/>
      <c r="Y107" s="26"/>
      <c r="Z107" s="26"/>
      <c r="AA107" s="26"/>
      <c r="AB107" s="26"/>
      <c r="AC107" s="26"/>
      <c r="AD107" s="26"/>
      <c r="AE107" s="26"/>
      <c r="AF107" s="26"/>
      <c r="AG107" s="26"/>
      <c r="AH107" s="26"/>
      <c r="AI107" s="26"/>
      <c r="AJ107" s="26"/>
      <c r="AK107" s="3"/>
      <c r="AL107" s="3"/>
    </row>
    <row r="108" spans="1:38" x14ac:dyDescent="0.2">
      <c r="A108" s="58"/>
      <c r="B108" s="1"/>
      <c r="C108" s="22" t="s">
        <v>0</v>
      </c>
      <c r="D108" s="8"/>
      <c r="E108" s="30"/>
      <c r="F108" s="30"/>
      <c r="G108" s="30"/>
      <c r="H108" s="30"/>
      <c r="I108" s="30"/>
      <c r="J108" s="30"/>
      <c r="K108" s="30"/>
      <c r="L108" s="30"/>
      <c r="M108" s="30"/>
      <c r="N108" s="30"/>
      <c r="O108" s="30"/>
      <c r="P108" s="30"/>
      <c r="Q108" s="10">
        <f t="shared" ref="Q108:Q113" si="18">SUM(E108:P108)</f>
        <v>0</v>
      </c>
      <c r="R108" s="166">
        <f t="shared" ca="1" si="13"/>
        <v>0</v>
      </c>
      <c r="S108" s="166">
        <f t="shared" ca="1" si="13"/>
        <v>0</v>
      </c>
      <c r="T108" s="26"/>
      <c r="U108" s="26"/>
      <c r="V108" s="26"/>
      <c r="W108" s="26"/>
      <c r="X108" s="26"/>
      <c r="Y108" s="26"/>
      <c r="Z108" s="26"/>
      <c r="AA108" s="26"/>
      <c r="AB108" s="26"/>
      <c r="AC108" s="26"/>
      <c r="AD108" s="26"/>
      <c r="AE108" s="26"/>
      <c r="AF108" s="26"/>
      <c r="AG108" s="26"/>
      <c r="AH108" s="26"/>
      <c r="AI108" s="26"/>
      <c r="AJ108" s="26"/>
      <c r="AK108" s="3"/>
      <c r="AL108" s="3"/>
    </row>
    <row r="109" spans="1:38" x14ac:dyDescent="0.2">
      <c r="A109" s="58"/>
      <c r="B109" s="1"/>
      <c r="C109" s="22" t="s">
        <v>0</v>
      </c>
      <c r="D109" s="8"/>
      <c r="E109" s="30"/>
      <c r="F109" s="30"/>
      <c r="G109" s="30"/>
      <c r="H109" s="30"/>
      <c r="I109" s="30"/>
      <c r="J109" s="30"/>
      <c r="K109" s="30"/>
      <c r="L109" s="30"/>
      <c r="M109" s="30"/>
      <c r="N109" s="30"/>
      <c r="O109" s="30"/>
      <c r="P109" s="30"/>
      <c r="Q109" s="10">
        <f t="shared" si="18"/>
        <v>0</v>
      </c>
      <c r="R109" s="166">
        <f t="shared" ca="1" si="13"/>
        <v>0</v>
      </c>
      <c r="S109" s="166">
        <f t="shared" ca="1" si="13"/>
        <v>0</v>
      </c>
      <c r="T109" s="26"/>
      <c r="U109" s="26"/>
      <c r="V109" s="26"/>
      <c r="W109" s="26"/>
      <c r="X109" s="26"/>
      <c r="Y109" s="26"/>
      <c r="Z109" s="26"/>
      <c r="AA109" s="26"/>
      <c r="AB109" s="26"/>
      <c r="AC109" s="26"/>
      <c r="AD109" s="26"/>
      <c r="AE109" s="26"/>
      <c r="AF109" s="26"/>
      <c r="AG109" s="26"/>
      <c r="AH109" s="26"/>
      <c r="AI109" s="26"/>
      <c r="AJ109" s="26"/>
      <c r="AK109" s="3"/>
      <c r="AL109" s="3"/>
    </row>
    <row r="110" spans="1:38" hidden="1" x14ac:dyDescent="0.2">
      <c r="A110" s="58"/>
      <c r="B110" s="1"/>
      <c r="C110" s="22" t="s">
        <v>0</v>
      </c>
      <c r="D110" s="8"/>
      <c r="E110" s="30"/>
      <c r="F110" s="30"/>
      <c r="G110" s="30"/>
      <c r="H110" s="30"/>
      <c r="I110" s="30"/>
      <c r="J110" s="30"/>
      <c r="K110" s="30"/>
      <c r="L110" s="30"/>
      <c r="M110" s="30"/>
      <c r="N110" s="30"/>
      <c r="O110" s="30"/>
      <c r="P110" s="30"/>
      <c r="Q110" s="10">
        <f t="shared" si="18"/>
        <v>0</v>
      </c>
      <c r="R110" s="166">
        <f t="shared" ca="1" si="13"/>
        <v>0</v>
      </c>
      <c r="S110" s="166">
        <f t="shared" ca="1" si="13"/>
        <v>0</v>
      </c>
      <c r="T110" s="26"/>
      <c r="U110" s="26"/>
      <c r="V110" s="26"/>
      <c r="W110" s="26"/>
      <c r="X110" s="26"/>
      <c r="Y110" s="26"/>
      <c r="Z110" s="26"/>
      <c r="AA110" s="26"/>
      <c r="AB110" s="26"/>
      <c r="AC110" s="26"/>
      <c r="AD110" s="26"/>
      <c r="AE110" s="26"/>
      <c r="AF110" s="26"/>
      <c r="AG110" s="26"/>
      <c r="AH110" s="26"/>
      <c r="AI110" s="26"/>
      <c r="AJ110" s="26"/>
      <c r="AK110" s="3"/>
      <c r="AL110" s="3"/>
    </row>
    <row r="111" spans="1:38" hidden="1" x14ac:dyDescent="0.2">
      <c r="A111" s="58"/>
      <c r="B111" s="1"/>
      <c r="C111" s="22" t="s">
        <v>0</v>
      </c>
      <c r="D111" s="8"/>
      <c r="E111" s="30"/>
      <c r="F111" s="30"/>
      <c r="G111" s="30"/>
      <c r="H111" s="30"/>
      <c r="I111" s="30"/>
      <c r="J111" s="30"/>
      <c r="K111" s="30"/>
      <c r="L111" s="30"/>
      <c r="M111" s="30"/>
      <c r="N111" s="30"/>
      <c r="O111" s="30"/>
      <c r="P111" s="30"/>
      <c r="Q111" s="10">
        <f t="shared" si="18"/>
        <v>0</v>
      </c>
      <c r="R111" s="166">
        <f t="shared" ca="1" si="13"/>
        <v>0</v>
      </c>
      <c r="S111" s="166">
        <f t="shared" ca="1" si="13"/>
        <v>0</v>
      </c>
      <c r="T111" s="26"/>
      <c r="U111" s="26"/>
      <c r="V111" s="26"/>
      <c r="W111" s="26"/>
      <c r="X111" s="26"/>
      <c r="Y111" s="26"/>
      <c r="Z111" s="26"/>
      <c r="AA111" s="26"/>
      <c r="AB111" s="26"/>
      <c r="AC111" s="26"/>
      <c r="AD111" s="26"/>
      <c r="AE111" s="26"/>
      <c r="AF111" s="26"/>
      <c r="AG111" s="26"/>
      <c r="AH111" s="26"/>
      <c r="AI111" s="26"/>
      <c r="AJ111" s="26"/>
      <c r="AK111" s="3"/>
      <c r="AL111" s="3"/>
    </row>
    <row r="112" spans="1:38" hidden="1" x14ac:dyDescent="0.2">
      <c r="A112" s="58"/>
      <c r="B112" s="1"/>
      <c r="C112" s="22" t="s">
        <v>0</v>
      </c>
      <c r="D112" s="8"/>
      <c r="E112" s="30"/>
      <c r="F112" s="30"/>
      <c r="G112" s="30"/>
      <c r="H112" s="30"/>
      <c r="I112" s="30"/>
      <c r="J112" s="30"/>
      <c r="K112" s="30"/>
      <c r="L112" s="30"/>
      <c r="M112" s="30"/>
      <c r="N112" s="30"/>
      <c r="O112" s="30"/>
      <c r="P112" s="30"/>
      <c r="Q112" s="10">
        <f t="shared" si="18"/>
        <v>0</v>
      </c>
      <c r="R112" s="166">
        <f t="shared" ca="1" si="13"/>
        <v>0</v>
      </c>
      <c r="S112" s="166">
        <f t="shared" ca="1" si="13"/>
        <v>0</v>
      </c>
      <c r="T112" s="26"/>
      <c r="U112" s="26"/>
      <c r="V112" s="26"/>
      <c r="W112" s="26"/>
      <c r="X112" s="26"/>
      <c r="Y112" s="26"/>
      <c r="Z112" s="26"/>
      <c r="AA112" s="26"/>
      <c r="AB112" s="26"/>
      <c r="AC112" s="26"/>
      <c r="AD112" s="26"/>
      <c r="AE112" s="26"/>
      <c r="AF112" s="26"/>
      <c r="AG112" s="26"/>
      <c r="AH112" s="26"/>
      <c r="AI112" s="26"/>
      <c r="AJ112" s="26"/>
      <c r="AK112" s="3"/>
      <c r="AL112" s="3"/>
    </row>
    <row r="113" spans="1:38" hidden="1" x14ac:dyDescent="0.2">
      <c r="A113" s="58"/>
      <c r="B113" s="1"/>
      <c r="C113" s="22" t="s">
        <v>0</v>
      </c>
      <c r="D113" s="8"/>
      <c r="E113" s="30"/>
      <c r="F113" s="30"/>
      <c r="G113" s="30"/>
      <c r="H113" s="30"/>
      <c r="I113" s="30"/>
      <c r="J113" s="30"/>
      <c r="K113" s="30"/>
      <c r="L113" s="30"/>
      <c r="M113" s="30"/>
      <c r="N113" s="30"/>
      <c r="O113" s="30"/>
      <c r="P113" s="30"/>
      <c r="Q113" s="10">
        <f t="shared" si="18"/>
        <v>0</v>
      </c>
      <c r="R113" s="166">
        <f t="shared" ca="1" si="13"/>
        <v>0</v>
      </c>
      <c r="S113" s="166">
        <f t="shared" ca="1" si="13"/>
        <v>0</v>
      </c>
      <c r="T113" s="26"/>
      <c r="U113" s="26"/>
      <c r="V113" s="26"/>
      <c r="W113" s="26"/>
      <c r="X113" s="26"/>
      <c r="Y113" s="26"/>
      <c r="Z113" s="26"/>
      <c r="AA113" s="26"/>
      <c r="AB113" s="26"/>
      <c r="AC113" s="26"/>
      <c r="AD113" s="26"/>
      <c r="AE113" s="26"/>
      <c r="AF113" s="26"/>
      <c r="AG113" s="26"/>
      <c r="AH113" s="26"/>
      <c r="AI113" s="26"/>
      <c r="AJ113" s="26"/>
      <c r="AK113" s="3"/>
      <c r="AL113" s="3"/>
    </row>
    <row r="114" spans="1:38" hidden="1" x14ac:dyDescent="0.2">
      <c r="A114" s="58"/>
      <c r="B114" s="1"/>
      <c r="C114" s="22" t="s">
        <v>0</v>
      </c>
      <c r="D114" s="8"/>
      <c r="E114" s="30"/>
      <c r="F114" s="30"/>
      <c r="G114" s="30"/>
      <c r="H114" s="30"/>
      <c r="I114" s="30"/>
      <c r="J114" s="30"/>
      <c r="K114" s="30"/>
      <c r="L114" s="30"/>
      <c r="M114" s="30"/>
      <c r="N114" s="30"/>
      <c r="O114" s="30"/>
      <c r="P114" s="30"/>
      <c r="Q114" s="10">
        <f t="shared" si="17"/>
        <v>0</v>
      </c>
      <c r="R114" s="166">
        <f t="shared" ca="1" si="13"/>
        <v>0</v>
      </c>
      <c r="S114" s="166">
        <f t="shared" ca="1" si="13"/>
        <v>0</v>
      </c>
      <c r="T114" s="26"/>
      <c r="U114" s="26"/>
      <c r="V114" s="26"/>
      <c r="W114" s="26"/>
      <c r="X114" s="26"/>
      <c r="Y114" s="26"/>
      <c r="Z114" s="26"/>
      <c r="AA114" s="26"/>
      <c r="AB114" s="26"/>
      <c r="AC114" s="26"/>
      <c r="AD114" s="26"/>
      <c r="AE114" s="26"/>
      <c r="AF114" s="26"/>
      <c r="AG114" s="26"/>
      <c r="AH114" s="26"/>
      <c r="AI114" s="26"/>
      <c r="AJ114" s="26"/>
      <c r="AK114" s="3"/>
      <c r="AL114" s="3"/>
    </row>
    <row r="115" spans="1:38" x14ac:dyDescent="0.2">
      <c r="A115" s="58"/>
      <c r="B115" s="1"/>
      <c r="C115" s="8"/>
      <c r="D115" s="8"/>
      <c r="E115" s="8"/>
      <c r="F115" s="8"/>
      <c r="G115" s="8"/>
      <c r="H115" s="8"/>
      <c r="I115" s="8"/>
      <c r="J115" s="8"/>
      <c r="K115" s="8"/>
      <c r="L115" s="8"/>
      <c r="M115" s="8"/>
      <c r="N115" s="8"/>
      <c r="O115" s="8"/>
      <c r="P115" s="8"/>
      <c r="Q115" s="21"/>
      <c r="R115" s="166">
        <f t="shared" ca="1" si="13"/>
        <v>0</v>
      </c>
      <c r="S115" s="166">
        <f t="shared" ca="1" si="13"/>
        <v>0</v>
      </c>
      <c r="T115" s="26"/>
      <c r="U115" s="26"/>
      <c r="V115" s="26"/>
      <c r="W115" s="26"/>
      <c r="X115" s="26"/>
      <c r="Y115" s="26"/>
      <c r="Z115" s="26"/>
      <c r="AA115" s="26"/>
      <c r="AB115" s="26"/>
      <c r="AC115" s="26"/>
      <c r="AD115" s="26"/>
      <c r="AE115" s="26"/>
      <c r="AF115" s="26"/>
      <c r="AG115" s="26"/>
      <c r="AH115" s="26"/>
      <c r="AI115" s="26"/>
      <c r="AJ115" s="26"/>
      <c r="AK115" s="3"/>
      <c r="AL115" s="3"/>
    </row>
    <row r="116" spans="1:38" x14ac:dyDescent="0.2">
      <c r="A116" s="58"/>
      <c r="B116" s="85"/>
      <c r="C116" s="86" t="s">
        <v>178</v>
      </c>
      <c r="D116" s="8"/>
      <c r="E116" s="24">
        <f>SUM(E117:E131)</f>
        <v>0</v>
      </c>
      <c r="F116" s="24">
        <f t="shared" ref="F116:P116" si="19">SUM(F117:F131)</f>
        <v>0</v>
      </c>
      <c r="G116" s="24">
        <f t="shared" si="19"/>
        <v>0</v>
      </c>
      <c r="H116" s="24">
        <f t="shared" si="19"/>
        <v>0</v>
      </c>
      <c r="I116" s="24">
        <f t="shared" si="19"/>
        <v>0</v>
      </c>
      <c r="J116" s="24">
        <f t="shared" si="19"/>
        <v>0</v>
      </c>
      <c r="K116" s="24">
        <f t="shared" si="19"/>
        <v>0</v>
      </c>
      <c r="L116" s="24">
        <f t="shared" si="19"/>
        <v>0</v>
      </c>
      <c r="M116" s="24">
        <f t="shared" si="19"/>
        <v>0</v>
      </c>
      <c r="N116" s="24">
        <f t="shared" si="19"/>
        <v>0</v>
      </c>
      <c r="O116" s="24">
        <f t="shared" si="19"/>
        <v>0</v>
      </c>
      <c r="P116" s="24">
        <f t="shared" si="19"/>
        <v>0</v>
      </c>
      <c r="Q116" s="25">
        <f>SUM(Q117:Q131)</f>
        <v>0</v>
      </c>
      <c r="R116" s="166">
        <f t="shared" ca="1" si="13"/>
        <v>0</v>
      </c>
      <c r="S116" s="166">
        <f t="shared" ca="1" si="13"/>
        <v>0</v>
      </c>
      <c r="T116" s="26"/>
      <c r="U116" s="26"/>
      <c r="V116" s="26"/>
      <c r="W116" s="26"/>
      <c r="X116" s="26"/>
      <c r="Y116" s="26"/>
      <c r="Z116" s="26"/>
      <c r="AA116" s="26"/>
      <c r="AB116" s="26"/>
      <c r="AC116" s="26"/>
      <c r="AD116" s="26"/>
      <c r="AE116" s="26"/>
      <c r="AF116" s="26"/>
      <c r="AG116" s="26"/>
      <c r="AH116" s="26"/>
      <c r="AI116" s="26"/>
      <c r="AJ116" s="26"/>
      <c r="AK116" s="3"/>
      <c r="AL116" s="3"/>
    </row>
    <row r="117" spans="1:38" x14ac:dyDescent="0.2">
      <c r="A117" s="58"/>
      <c r="B117" s="1"/>
      <c r="C117" s="22" t="s">
        <v>25</v>
      </c>
      <c r="D117" s="8"/>
      <c r="E117" s="30"/>
      <c r="F117" s="30"/>
      <c r="G117" s="30"/>
      <c r="H117" s="30"/>
      <c r="I117" s="30"/>
      <c r="J117" s="30"/>
      <c r="K117" s="30"/>
      <c r="L117" s="30"/>
      <c r="M117" s="30"/>
      <c r="N117" s="30"/>
      <c r="O117" s="30"/>
      <c r="P117" s="30"/>
      <c r="Q117" s="10">
        <f t="shared" ref="Q117:Q131" si="20">SUM(E117:P117)</f>
        <v>0</v>
      </c>
      <c r="R117" s="166">
        <f t="shared" ca="1" si="13"/>
        <v>0</v>
      </c>
      <c r="S117" s="166">
        <f t="shared" ca="1" si="13"/>
        <v>0</v>
      </c>
      <c r="T117" s="26"/>
      <c r="U117" s="26"/>
      <c r="V117" s="26"/>
      <c r="W117" s="26"/>
      <c r="X117" s="26"/>
      <c r="Y117" s="26"/>
      <c r="Z117" s="26"/>
      <c r="AA117" s="26"/>
      <c r="AB117" s="26"/>
      <c r="AC117" s="26"/>
      <c r="AD117" s="26"/>
      <c r="AE117" s="26"/>
      <c r="AF117" s="26"/>
      <c r="AG117" s="26"/>
      <c r="AH117" s="26"/>
      <c r="AI117" s="26"/>
      <c r="AJ117" s="26"/>
      <c r="AK117" s="3"/>
      <c r="AL117" s="3"/>
    </row>
    <row r="118" spans="1:38" x14ac:dyDescent="0.2">
      <c r="A118" s="58"/>
      <c r="B118" s="1"/>
      <c r="C118" s="22" t="s">
        <v>179</v>
      </c>
      <c r="D118" s="8"/>
      <c r="E118" s="30"/>
      <c r="F118" s="30"/>
      <c r="G118" s="30"/>
      <c r="H118" s="30"/>
      <c r="I118" s="30"/>
      <c r="J118" s="30"/>
      <c r="K118" s="30"/>
      <c r="L118" s="30"/>
      <c r="M118" s="30"/>
      <c r="N118" s="30"/>
      <c r="O118" s="30"/>
      <c r="P118" s="30"/>
      <c r="Q118" s="10">
        <f t="shared" si="20"/>
        <v>0</v>
      </c>
      <c r="R118" s="166">
        <f t="shared" ca="1" si="13"/>
        <v>0</v>
      </c>
      <c r="S118" s="166">
        <f t="shared" ca="1" si="13"/>
        <v>0</v>
      </c>
      <c r="T118" s="26"/>
      <c r="U118" s="26"/>
      <c r="V118" s="26"/>
      <c r="W118" s="26"/>
      <c r="X118" s="26"/>
      <c r="Y118" s="26"/>
      <c r="Z118" s="26"/>
      <c r="AA118" s="26"/>
      <c r="AB118" s="26"/>
      <c r="AC118" s="26"/>
      <c r="AD118" s="26"/>
      <c r="AE118" s="26"/>
      <c r="AF118" s="26"/>
      <c r="AG118" s="26"/>
      <c r="AH118" s="26"/>
      <c r="AI118" s="26"/>
      <c r="AJ118" s="26"/>
      <c r="AK118" s="3"/>
      <c r="AL118" s="3"/>
    </row>
    <row r="119" spans="1:38" x14ac:dyDescent="0.2">
      <c r="A119" s="58"/>
      <c r="B119" s="1"/>
      <c r="C119" s="22" t="s">
        <v>180</v>
      </c>
      <c r="D119" s="8"/>
      <c r="E119" s="30"/>
      <c r="F119" s="30"/>
      <c r="G119" s="30"/>
      <c r="H119" s="30"/>
      <c r="I119" s="30"/>
      <c r="J119" s="30"/>
      <c r="K119" s="30"/>
      <c r="L119" s="30"/>
      <c r="M119" s="30"/>
      <c r="N119" s="30"/>
      <c r="O119" s="30"/>
      <c r="P119" s="30"/>
      <c r="Q119" s="10">
        <f t="shared" si="20"/>
        <v>0</v>
      </c>
      <c r="R119" s="166">
        <f t="shared" ca="1" si="13"/>
        <v>0</v>
      </c>
      <c r="S119" s="166">
        <f t="shared" ca="1" si="13"/>
        <v>0</v>
      </c>
      <c r="T119" s="26"/>
      <c r="U119" s="26"/>
      <c r="V119" s="26"/>
      <c r="W119" s="26"/>
      <c r="X119" s="26"/>
      <c r="Y119" s="26"/>
      <c r="Z119" s="26"/>
      <c r="AA119" s="26"/>
      <c r="AB119" s="26"/>
      <c r="AC119" s="26"/>
      <c r="AD119" s="26"/>
      <c r="AE119" s="26"/>
      <c r="AF119" s="26"/>
      <c r="AG119" s="26"/>
      <c r="AH119" s="26"/>
      <c r="AI119" s="26"/>
      <c r="AJ119" s="26"/>
      <c r="AK119" s="3"/>
      <c r="AL119" s="3"/>
    </row>
    <row r="120" spans="1:38" x14ac:dyDescent="0.2">
      <c r="A120" s="58"/>
      <c r="B120" s="1"/>
      <c r="C120" s="22" t="s">
        <v>181</v>
      </c>
      <c r="D120" s="8"/>
      <c r="E120" s="30"/>
      <c r="F120" s="30"/>
      <c r="G120" s="30"/>
      <c r="H120" s="30"/>
      <c r="I120" s="30"/>
      <c r="J120" s="30"/>
      <c r="K120" s="30"/>
      <c r="L120" s="30"/>
      <c r="M120" s="30"/>
      <c r="N120" s="30"/>
      <c r="O120" s="30"/>
      <c r="P120" s="30"/>
      <c r="Q120" s="10">
        <f t="shared" si="20"/>
        <v>0</v>
      </c>
      <c r="R120" s="166">
        <f t="shared" ca="1" si="13"/>
        <v>0</v>
      </c>
      <c r="S120" s="166">
        <f t="shared" ca="1" si="13"/>
        <v>0</v>
      </c>
      <c r="T120" s="26"/>
      <c r="U120" s="26"/>
      <c r="V120" s="26"/>
      <c r="W120" s="26"/>
      <c r="X120" s="26"/>
      <c r="Y120" s="26"/>
      <c r="Z120" s="26"/>
      <c r="AA120" s="26"/>
      <c r="AB120" s="26"/>
      <c r="AC120" s="26"/>
      <c r="AD120" s="26"/>
      <c r="AE120" s="26"/>
      <c r="AF120" s="26"/>
      <c r="AG120" s="26"/>
      <c r="AH120" s="26"/>
      <c r="AI120" s="26"/>
      <c r="AJ120" s="26"/>
      <c r="AK120" s="3"/>
      <c r="AL120" s="3"/>
    </row>
    <row r="121" spans="1:38" x14ac:dyDescent="0.2">
      <c r="A121" s="58"/>
      <c r="B121" s="1"/>
      <c r="C121" s="22" t="s">
        <v>182</v>
      </c>
      <c r="D121" s="8"/>
      <c r="E121" s="30"/>
      <c r="F121" s="30"/>
      <c r="G121" s="30"/>
      <c r="H121" s="30"/>
      <c r="I121" s="30"/>
      <c r="J121" s="30"/>
      <c r="K121" s="30"/>
      <c r="L121" s="30"/>
      <c r="M121" s="30"/>
      <c r="N121" s="30"/>
      <c r="O121" s="30"/>
      <c r="P121" s="30"/>
      <c r="Q121" s="10">
        <f t="shared" si="20"/>
        <v>0</v>
      </c>
      <c r="R121" s="166">
        <f t="shared" ca="1" si="13"/>
        <v>0</v>
      </c>
      <c r="S121" s="166">
        <f t="shared" ca="1" si="13"/>
        <v>0</v>
      </c>
      <c r="T121" s="26"/>
      <c r="U121" s="26"/>
      <c r="V121" s="26"/>
      <c r="W121" s="26"/>
      <c r="X121" s="26"/>
      <c r="Y121" s="26"/>
      <c r="Z121" s="26"/>
      <c r="AA121" s="26"/>
      <c r="AB121" s="26"/>
      <c r="AC121" s="26"/>
      <c r="AD121" s="26"/>
      <c r="AE121" s="26"/>
      <c r="AF121" s="26"/>
      <c r="AG121" s="26"/>
      <c r="AH121" s="26"/>
      <c r="AI121" s="26"/>
      <c r="AJ121" s="26"/>
      <c r="AK121" s="3"/>
      <c r="AL121" s="3"/>
    </row>
    <row r="122" spans="1:38" x14ac:dyDescent="0.2">
      <c r="A122" s="58"/>
      <c r="B122" s="1"/>
      <c r="C122" s="22" t="s">
        <v>0</v>
      </c>
      <c r="D122" s="8"/>
      <c r="E122" s="30"/>
      <c r="F122" s="30"/>
      <c r="G122" s="30"/>
      <c r="H122" s="30"/>
      <c r="I122" s="30"/>
      <c r="J122" s="30"/>
      <c r="K122" s="30"/>
      <c r="L122" s="30"/>
      <c r="M122" s="30"/>
      <c r="N122" s="30"/>
      <c r="O122" s="30"/>
      <c r="P122" s="30"/>
      <c r="Q122" s="10">
        <f t="shared" si="20"/>
        <v>0</v>
      </c>
      <c r="R122" s="166">
        <f t="shared" ca="1" si="13"/>
        <v>0</v>
      </c>
      <c r="S122" s="166">
        <f t="shared" ca="1" si="13"/>
        <v>0</v>
      </c>
      <c r="T122" s="26"/>
      <c r="U122" s="26"/>
      <c r="V122" s="26"/>
      <c r="W122" s="26"/>
      <c r="X122" s="26"/>
      <c r="Y122" s="26"/>
      <c r="Z122" s="26"/>
      <c r="AA122" s="26"/>
      <c r="AB122" s="26"/>
      <c r="AC122" s="26"/>
      <c r="AD122" s="26"/>
      <c r="AE122" s="26"/>
      <c r="AF122" s="26"/>
      <c r="AG122" s="26"/>
      <c r="AH122" s="26"/>
      <c r="AI122" s="26"/>
      <c r="AJ122" s="26"/>
      <c r="AK122" s="3"/>
      <c r="AL122" s="3"/>
    </row>
    <row r="123" spans="1:38" x14ac:dyDescent="0.2">
      <c r="A123" s="58"/>
      <c r="B123" s="1"/>
      <c r="C123" s="22" t="s">
        <v>0</v>
      </c>
      <c r="D123" s="8"/>
      <c r="E123" s="30"/>
      <c r="F123" s="30"/>
      <c r="G123" s="30"/>
      <c r="H123" s="30"/>
      <c r="I123" s="30"/>
      <c r="J123" s="30"/>
      <c r="K123" s="30"/>
      <c r="L123" s="30"/>
      <c r="M123" s="30"/>
      <c r="N123" s="30"/>
      <c r="O123" s="30"/>
      <c r="P123" s="30"/>
      <c r="Q123" s="10">
        <f t="shared" si="20"/>
        <v>0</v>
      </c>
      <c r="R123" s="166">
        <f t="shared" ca="1" si="13"/>
        <v>0</v>
      </c>
      <c r="S123" s="166">
        <f t="shared" ca="1" si="13"/>
        <v>0</v>
      </c>
      <c r="T123" s="26"/>
      <c r="U123" s="26"/>
      <c r="V123" s="26"/>
      <c r="W123" s="26"/>
      <c r="X123" s="26"/>
      <c r="Y123" s="26"/>
      <c r="Z123" s="26"/>
      <c r="AA123" s="26"/>
      <c r="AB123" s="26"/>
      <c r="AC123" s="26"/>
      <c r="AD123" s="26"/>
      <c r="AE123" s="26"/>
      <c r="AF123" s="26"/>
      <c r="AG123" s="26"/>
      <c r="AH123" s="26"/>
      <c r="AI123" s="26"/>
      <c r="AJ123" s="26"/>
      <c r="AK123" s="3"/>
      <c r="AL123" s="3"/>
    </row>
    <row r="124" spans="1:38" x14ac:dyDescent="0.2">
      <c r="A124" s="58"/>
      <c r="B124" s="1"/>
      <c r="C124" s="22" t="s">
        <v>0</v>
      </c>
      <c r="D124" s="8"/>
      <c r="E124" s="30"/>
      <c r="F124" s="30"/>
      <c r="G124" s="30"/>
      <c r="H124" s="30"/>
      <c r="I124" s="30"/>
      <c r="J124" s="30"/>
      <c r="K124" s="30"/>
      <c r="L124" s="30"/>
      <c r="M124" s="30"/>
      <c r="N124" s="30"/>
      <c r="O124" s="30"/>
      <c r="P124" s="30"/>
      <c r="Q124" s="10">
        <f t="shared" si="20"/>
        <v>0</v>
      </c>
      <c r="R124" s="166">
        <f t="shared" ca="1" si="13"/>
        <v>0</v>
      </c>
      <c r="S124" s="166">
        <f t="shared" ca="1" si="13"/>
        <v>0</v>
      </c>
      <c r="T124" s="26"/>
      <c r="U124" s="26"/>
      <c r="V124" s="26"/>
      <c r="W124" s="26"/>
      <c r="X124" s="26"/>
      <c r="Y124" s="26"/>
      <c r="Z124" s="26"/>
      <c r="AA124" s="26"/>
      <c r="AB124" s="26"/>
      <c r="AC124" s="26"/>
      <c r="AD124" s="26"/>
      <c r="AE124" s="26"/>
      <c r="AF124" s="26"/>
      <c r="AG124" s="26"/>
      <c r="AH124" s="26"/>
      <c r="AI124" s="26"/>
      <c r="AJ124" s="26"/>
      <c r="AK124" s="3"/>
      <c r="AL124" s="3"/>
    </row>
    <row r="125" spans="1:38" x14ac:dyDescent="0.2">
      <c r="A125" s="58"/>
      <c r="B125" s="1"/>
      <c r="C125" s="22" t="s">
        <v>0</v>
      </c>
      <c r="D125" s="8"/>
      <c r="E125" s="30"/>
      <c r="F125" s="30"/>
      <c r="G125" s="30"/>
      <c r="H125" s="30"/>
      <c r="I125" s="30"/>
      <c r="J125" s="30"/>
      <c r="K125" s="30"/>
      <c r="L125" s="30"/>
      <c r="M125" s="30"/>
      <c r="N125" s="30"/>
      <c r="O125" s="30"/>
      <c r="P125" s="30"/>
      <c r="Q125" s="10">
        <f t="shared" ref="Q125:Q130" si="21">SUM(E125:P125)</f>
        <v>0</v>
      </c>
      <c r="R125" s="166">
        <f t="shared" ca="1" si="13"/>
        <v>0</v>
      </c>
      <c r="S125" s="166">
        <f t="shared" ca="1" si="13"/>
        <v>0</v>
      </c>
      <c r="T125" s="26"/>
      <c r="U125" s="26"/>
      <c r="V125" s="26"/>
      <c r="W125" s="26"/>
      <c r="X125" s="26"/>
      <c r="Y125" s="26"/>
      <c r="Z125" s="26"/>
      <c r="AA125" s="26"/>
      <c r="AB125" s="26"/>
      <c r="AC125" s="26"/>
      <c r="AD125" s="26"/>
      <c r="AE125" s="26"/>
      <c r="AF125" s="26"/>
      <c r="AG125" s="26"/>
      <c r="AH125" s="26"/>
      <c r="AI125" s="26"/>
      <c r="AJ125" s="26"/>
      <c r="AK125" s="3"/>
      <c r="AL125" s="3"/>
    </row>
    <row r="126" spans="1:38" x14ac:dyDescent="0.2">
      <c r="A126" s="58"/>
      <c r="B126" s="1"/>
      <c r="C126" s="22" t="s">
        <v>0</v>
      </c>
      <c r="D126" s="8"/>
      <c r="E126" s="30"/>
      <c r="F126" s="30"/>
      <c r="G126" s="30"/>
      <c r="H126" s="30"/>
      <c r="I126" s="30"/>
      <c r="J126" s="30"/>
      <c r="K126" s="30"/>
      <c r="L126" s="30"/>
      <c r="M126" s="30"/>
      <c r="N126" s="30"/>
      <c r="O126" s="30"/>
      <c r="P126" s="30"/>
      <c r="Q126" s="10">
        <f t="shared" si="21"/>
        <v>0</v>
      </c>
      <c r="R126" s="166">
        <f t="shared" ca="1" si="13"/>
        <v>0</v>
      </c>
      <c r="S126" s="166">
        <f t="shared" ca="1" si="13"/>
        <v>0</v>
      </c>
      <c r="T126" s="26"/>
      <c r="U126" s="26"/>
      <c r="V126" s="26"/>
      <c r="W126" s="26"/>
      <c r="X126" s="26"/>
      <c r="Y126" s="26"/>
      <c r="Z126" s="26"/>
      <c r="AA126" s="26"/>
      <c r="AB126" s="26"/>
      <c r="AC126" s="26"/>
      <c r="AD126" s="26"/>
      <c r="AE126" s="26"/>
      <c r="AF126" s="26"/>
      <c r="AG126" s="26"/>
      <c r="AH126" s="26"/>
      <c r="AI126" s="26"/>
      <c r="AJ126" s="26"/>
      <c r="AK126" s="3"/>
      <c r="AL126" s="3"/>
    </row>
    <row r="127" spans="1:38" hidden="1" x14ac:dyDescent="0.2">
      <c r="A127" s="58"/>
      <c r="B127" s="1"/>
      <c r="C127" s="22" t="s">
        <v>0</v>
      </c>
      <c r="D127" s="8"/>
      <c r="E127" s="30"/>
      <c r="F127" s="30"/>
      <c r="G127" s="30"/>
      <c r="H127" s="30"/>
      <c r="I127" s="30"/>
      <c r="J127" s="30"/>
      <c r="K127" s="30"/>
      <c r="L127" s="30"/>
      <c r="M127" s="30"/>
      <c r="N127" s="30"/>
      <c r="O127" s="30"/>
      <c r="P127" s="30"/>
      <c r="Q127" s="10">
        <f t="shared" si="21"/>
        <v>0</v>
      </c>
      <c r="R127" s="166">
        <f t="shared" ca="1" si="13"/>
        <v>0</v>
      </c>
      <c r="S127" s="166">
        <f t="shared" ca="1" si="13"/>
        <v>0</v>
      </c>
      <c r="T127" s="26"/>
      <c r="U127" s="26"/>
      <c r="V127" s="26"/>
      <c r="W127" s="26"/>
      <c r="X127" s="26"/>
      <c r="Y127" s="26"/>
      <c r="Z127" s="26"/>
      <c r="AA127" s="26"/>
      <c r="AB127" s="26"/>
      <c r="AC127" s="26"/>
      <c r="AD127" s="26"/>
      <c r="AE127" s="26"/>
      <c r="AF127" s="26"/>
      <c r="AG127" s="26"/>
      <c r="AH127" s="26"/>
      <c r="AI127" s="26"/>
      <c r="AJ127" s="26"/>
      <c r="AK127" s="3"/>
      <c r="AL127" s="3"/>
    </row>
    <row r="128" spans="1:38" hidden="1" x14ac:dyDescent="0.2">
      <c r="A128" s="58"/>
      <c r="B128" s="1"/>
      <c r="C128" s="22" t="s">
        <v>0</v>
      </c>
      <c r="D128" s="8"/>
      <c r="E128" s="30"/>
      <c r="F128" s="30"/>
      <c r="G128" s="30"/>
      <c r="H128" s="30"/>
      <c r="I128" s="30"/>
      <c r="J128" s="30"/>
      <c r="K128" s="30"/>
      <c r="L128" s="30"/>
      <c r="M128" s="30"/>
      <c r="N128" s="30"/>
      <c r="O128" s="30"/>
      <c r="P128" s="30"/>
      <c r="Q128" s="10">
        <f t="shared" si="21"/>
        <v>0</v>
      </c>
      <c r="R128" s="166">
        <f t="shared" ca="1" si="13"/>
        <v>0</v>
      </c>
      <c r="S128" s="166">
        <f t="shared" ca="1" si="13"/>
        <v>0</v>
      </c>
      <c r="T128" s="26"/>
      <c r="U128" s="26"/>
      <c r="V128" s="26"/>
      <c r="W128" s="26"/>
      <c r="X128" s="26"/>
      <c r="Y128" s="26"/>
      <c r="Z128" s="26"/>
      <c r="AA128" s="26"/>
      <c r="AB128" s="26"/>
      <c r="AC128" s="26"/>
      <c r="AD128" s="26"/>
      <c r="AE128" s="26"/>
      <c r="AF128" s="26"/>
      <c r="AG128" s="26"/>
      <c r="AH128" s="26"/>
      <c r="AI128" s="26"/>
      <c r="AJ128" s="26"/>
      <c r="AK128" s="3"/>
      <c r="AL128" s="3"/>
    </row>
    <row r="129" spans="1:38" hidden="1" x14ac:dyDescent="0.2">
      <c r="A129" s="58"/>
      <c r="B129" s="1"/>
      <c r="C129" s="22" t="s">
        <v>0</v>
      </c>
      <c r="D129" s="8"/>
      <c r="E129" s="30"/>
      <c r="F129" s="30"/>
      <c r="G129" s="30"/>
      <c r="H129" s="30"/>
      <c r="I129" s="30"/>
      <c r="J129" s="30"/>
      <c r="K129" s="30"/>
      <c r="L129" s="30"/>
      <c r="M129" s="30"/>
      <c r="N129" s="30"/>
      <c r="O129" s="30"/>
      <c r="P129" s="30"/>
      <c r="Q129" s="10">
        <f t="shared" si="21"/>
        <v>0</v>
      </c>
      <c r="R129" s="166">
        <f t="shared" ca="1" si="13"/>
        <v>0</v>
      </c>
      <c r="S129" s="166">
        <f t="shared" ca="1" si="13"/>
        <v>0</v>
      </c>
      <c r="T129" s="26"/>
      <c r="U129" s="26"/>
      <c r="V129" s="26"/>
      <c r="W129" s="26"/>
      <c r="X129" s="26"/>
      <c r="Y129" s="26"/>
      <c r="Z129" s="26"/>
      <c r="AA129" s="26"/>
      <c r="AB129" s="26"/>
      <c r="AC129" s="26"/>
      <c r="AD129" s="26"/>
      <c r="AE129" s="26"/>
      <c r="AF129" s="26"/>
      <c r="AG129" s="26"/>
      <c r="AH129" s="26"/>
      <c r="AI129" s="26"/>
      <c r="AJ129" s="26"/>
      <c r="AK129" s="3"/>
      <c r="AL129" s="3"/>
    </row>
    <row r="130" spans="1:38" hidden="1" x14ac:dyDescent="0.2">
      <c r="A130" s="58"/>
      <c r="B130" s="1"/>
      <c r="C130" s="22" t="s">
        <v>0</v>
      </c>
      <c r="D130" s="8"/>
      <c r="E130" s="30"/>
      <c r="F130" s="30"/>
      <c r="G130" s="30"/>
      <c r="H130" s="30"/>
      <c r="I130" s="30"/>
      <c r="J130" s="30"/>
      <c r="K130" s="30"/>
      <c r="L130" s="30"/>
      <c r="M130" s="30"/>
      <c r="N130" s="30"/>
      <c r="O130" s="30"/>
      <c r="P130" s="30"/>
      <c r="Q130" s="10">
        <f t="shared" si="21"/>
        <v>0</v>
      </c>
      <c r="R130" s="166">
        <f t="shared" ca="1" si="13"/>
        <v>0</v>
      </c>
      <c r="S130" s="166">
        <f t="shared" ca="1" si="13"/>
        <v>0</v>
      </c>
      <c r="T130" s="26"/>
      <c r="U130" s="26"/>
      <c r="V130" s="26"/>
      <c r="W130" s="26"/>
      <c r="X130" s="26"/>
      <c r="Y130" s="26"/>
      <c r="Z130" s="26"/>
      <c r="AA130" s="26"/>
      <c r="AB130" s="26"/>
      <c r="AC130" s="26"/>
      <c r="AD130" s="26"/>
      <c r="AE130" s="26"/>
      <c r="AF130" s="26"/>
      <c r="AG130" s="26"/>
      <c r="AH130" s="26"/>
      <c r="AI130" s="26"/>
      <c r="AJ130" s="26"/>
      <c r="AK130" s="3"/>
      <c r="AL130" s="3"/>
    </row>
    <row r="131" spans="1:38" hidden="1" x14ac:dyDescent="0.2">
      <c r="A131" s="58"/>
      <c r="B131" s="1"/>
      <c r="C131" s="22" t="s">
        <v>0</v>
      </c>
      <c r="D131" s="8"/>
      <c r="E131" s="30"/>
      <c r="F131" s="30"/>
      <c r="G131" s="30"/>
      <c r="H131" s="30"/>
      <c r="I131" s="30"/>
      <c r="J131" s="30"/>
      <c r="K131" s="30"/>
      <c r="L131" s="30"/>
      <c r="M131" s="30"/>
      <c r="N131" s="30"/>
      <c r="O131" s="30"/>
      <c r="P131" s="30"/>
      <c r="Q131" s="10">
        <f t="shared" si="20"/>
        <v>0</v>
      </c>
      <c r="R131" s="166">
        <f t="shared" ca="1" si="13"/>
        <v>0</v>
      </c>
      <c r="S131" s="166">
        <f t="shared" ca="1" si="13"/>
        <v>0</v>
      </c>
      <c r="T131" s="26"/>
      <c r="U131" s="26"/>
      <c r="V131" s="26"/>
      <c r="W131" s="26"/>
      <c r="X131" s="26"/>
      <c r="Y131" s="26"/>
      <c r="Z131" s="26"/>
      <c r="AA131" s="26"/>
      <c r="AB131" s="26"/>
      <c r="AC131" s="26"/>
      <c r="AD131" s="26"/>
      <c r="AE131" s="26"/>
      <c r="AF131" s="26"/>
      <c r="AG131" s="26"/>
      <c r="AH131" s="26"/>
      <c r="AI131" s="26"/>
      <c r="AJ131" s="26"/>
      <c r="AK131" s="3"/>
      <c r="AL131" s="3"/>
    </row>
    <row r="132" spans="1:38" x14ac:dyDescent="0.2">
      <c r="A132" s="58"/>
      <c r="B132" s="1"/>
      <c r="C132" s="8"/>
      <c r="D132" s="8"/>
      <c r="E132" s="8"/>
      <c r="F132" s="8"/>
      <c r="G132" s="8"/>
      <c r="H132" s="8"/>
      <c r="I132" s="8"/>
      <c r="J132" s="8"/>
      <c r="K132" s="8"/>
      <c r="L132" s="8"/>
      <c r="M132" s="8"/>
      <c r="N132" s="8"/>
      <c r="O132" s="8"/>
      <c r="P132" s="8"/>
      <c r="Q132" s="21"/>
      <c r="R132" s="166">
        <f t="shared" ca="1" si="13"/>
        <v>0</v>
      </c>
      <c r="S132" s="166">
        <f t="shared" ca="1" si="13"/>
        <v>0</v>
      </c>
      <c r="T132" s="26"/>
      <c r="U132" s="26"/>
      <c r="V132" s="26"/>
      <c r="W132" s="26"/>
      <c r="X132" s="26"/>
      <c r="Y132" s="26"/>
      <c r="Z132" s="26"/>
      <c r="AA132" s="26"/>
      <c r="AB132" s="26"/>
      <c r="AC132" s="26"/>
      <c r="AD132" s="26"/>
      <c r="AE132" s="26"/>
      <c r="AF132" s="26"/>
      <c r="AG132" s="26"/>
      <c r="AH132" s="26"/>
      <c r="AI132" s="26"/>
      <c r="AJ132" s="26"/>
      <c r="AK132" s="3"/>
      <c r="AL132" s="3"/>
    </row>
    <row r="133" spans="1:38" x14ac:dyDescent="0.2">
      <c r="A133" s="58"/>
      <c r="B133" s="85"/>
      <c r="C133" s="86" t="s">
        <v>183</v>
      </c>
      <c r="D133" s="8"/>
      <c r="E133" s="24">
        <f>SUM(E134:E148)</f>
        <v>0</v>
      </c>
      <c r="F133" s="24">
        <f t="shared" ref="F133:P133" si="22">SUM(F134:F148)</f>
        <v>0</v>
      </c>
      <c r="G133" s="24">
        <f t="shared" si="22"/>
        <v>0</v>
      </c>
      <c r="H133" s="24">
        <f t="shared" si="22"/>
        <v>0</v>
      </c>
      <c r="I133" s="24">
        <f t="shared" si="22"/>
        <v>0</v>
      </c>
      <c r="J133" s="24">
        <f t="shared" si="22"/>
        <v>0</v>
      </c>
      <c r="K133" s="24">
        <f t="shared" si="22"/>
        <v>0</v>
      </c>
      <c r="L133" s="24">
        <f t="shared" si="22"/>
        <v>0</v>
      </c>
      <c r="M133" s="24">
        <f t="shared" si="22"/>
        <v>0</v>
      </c>
      <c r="N133" s="24">
        <f t="shared" si="22"/>
        <v>0</v>
      </c>
      <c r="O133" s="24">
        <f t="shared" si="22"/>
        <v>0</v>
      </c>
      <c r="P133" s="24">
        <f t="shared" si="22"/>
        <v>0</v>
      </c>
      <c r="Q133" s="25">
        <f>SUM(Q134:Q148)</f>
        <v>0</v>
      </c>
      <c r="R133" s="166">
        <f t="shared" ca="1" si="13"/>
        <v>0</v>
      </c>
      <c r="S133" s="166">
        <f t="shared" ca="1" si="13"/>
        <v>0</v>
      </c>
      <c r="T133" s="26"/>
      <c r="U133" s="26"/>
      <c r="V133" s="26"/>
      <c r="W133" s="26"/>
      <c r="X133" s="26"/>
      <c r="Y133" s="26"/>
      <c r="Z133" s="26"/>
      <c r="AA133" s="26"/>
      <c r="AB133" s="26"/>
      <c r="AC133" s="26"/>
      <c r="AD133" s="26"/>
      <c r="AE133" s="26"/>
      <c r="AF133" s="26"/>
      <c r="AG133" s="26"/>
      <c r="AH133" s="26"/>
      <c r="AI133" s="26"/>
      <c r="AJ133" s="26"/>
      <c r="AK133" s="3"/>
      <c r="AL133" s="3"/>
    </row>
    <row r="134" spans="1:38" x14ac:dyDescent="0.2">
      <c r="A134" s="58"/>
      <c r="B134" s="1"/>
      <c r="C134" s="22" t="s">
        <v>184</v>
      </c>
      <c r="D134" s="8"/>
      <c r="E134" s="30"/>
      <c r="F134" s="30"/>
      <c r="G134" s="30"/>
      <c r="H134" s="30"/>
      <c r="I134" s="30"/>
      <c r="J134" s="30"/>
      <c r="K134" s="30"/>
      <c r="L134" s="30"/>
      <c r="M134" s="30"/>
      <c r="N134" s="30"/>
      <c r="O134" s="30"/>
      <c r="P134" s="30"/>
      <c r="Q134" s="10">
        <f t="shared" ref="Q134:Q148" si="23">SUM(E134:P134)</f>
        <v>0</v>
      </c>
      <c r="R134" s="166">
        <f t="shared" ca="1" si="13"/>
        <v>0</v>
      </c>
      <c r="S134" s="166">
        <f t="shared" ca="1" si="13"/>
        <v>0</v>
      </c>
      <c r="T134" s="26"/>
      <c r="U134" s="26"/>
      <c r="V134" s="26"/>
      <c r="W134" s="26"/>
      <c r="X134" s="26"/>
      <c r="Y134" s="26"/>
      <c r="Z134" s="26"/>
      <c r="AA134" s="26"/>
      <c r="AB134" s="26"/>
      <c r="AC134" s="26"/>
      <c r="AD134" s="26"/>
      <c r="AE134" s="26"/>
      <c r="AF134" s="26"/>
      <c r="AG134" s="26"/>
      <c r="AH134" s="26"/>
      <c r="AI134" s="26"/>
      <c r="AJ134" s="26"/>
      <c r="AK134" s="3"/>
      <c r="AL134" s="3"/>
    </row>
    <row r="135" spans="1:38" x14ac:dyDescent="0.2">
      <c r="A135" s="58"/>
      <c r="B135" s="1"/>
      <c r="C135" s="22" t="s">
        <v>185</v>
      </c>
      <c r="D135" s="8"/>
      <c r="E135" s="30"/>
      <c r="F135" s="30"/>
      <c r="G135" s="30"/>
      <c r="H135" s="30"/>
      <c r="I135" s="30"/>
      <c r="J135" s="30"/>
      <c r="K135" s="30"/>
      <c r="L135" s="30"/>
      <c r="M135" s="30"/>
      <c r="N135" s="30"/>
      <c r="O135" s="30"/>
      <c r="P135" s="30"/>
      <c r="Q135" s="10">
        <f t="shared" si="23"/>
        <v>0</v>
      </c>
      <c r="R135" s="166">
        <f t="shared" ca="1" si="13"/>
        <v>0</v>
      </c>
      <c r="S135" s="166">
        <f t="shared" ca="1" si="13"/>
        <v>0</v>
      </c>
      <c r="T135" s="26"/>
      <c r="U135" s="26"/>
      <c r="V135" s="26"/>
      <c r="W135" s="26"/>
      <c r="X135" s="26"/>
      <c r="Y135" s="26"/>
      <c r="Z135" s="26"/>
      <c r="AA135" s="26"/>
      <c r="AB135" s="26"/>
      <c r="AC135" s="26"/>
      <c r="AD135" s="26"/>
      <c r="AE135" s="26"/>
      <c r="AF135" s="26"/>
      <c r="AG135" s="26"/>
      <c r="AH135" s="26"/>
      <c r="AI135" s="26"/>
      <c r="AJ135" s="26"/>
      <c r="AK135" s="3"/>
      <c r="AL135" s="3"/>
    </row>
    <row r="136" spans="1:38" x14ac:dyDescent="0.2">
      <c r="A136" s="58"/>
      <c r="B136" s="1"/>
      <c r="C136" s="22" t="s">
        <v>186</v>
      </c>
      <c r="D136" s="8"/>
      <c r="E136" s="30"/>
      <c r="F136" s="30"/>
      <c r="G136" s="30"/>
      <c r="H136" s="30"/>
      <c r="I136" s="30"/>
      <c r="J136" s="30"/>
      <c r="K136" s="30"/>
      <c r="L136" s="30"/>
      <c r="M136" s="30"/>
      <c r="N136" s="30"/>
      <c r="O136" s="30"/>
      <c r="P136" s="30"/>
      <c r="Q136" s="10">
        <f t="shared" si="23"/>
        <v>0</v>
      </c>
      <c r="R136" s="166">
        <f t="shared" ca="1" si="13"/>
        <v>0</v>
      </c>
      <c r="S136" s="166">
        <f t="shared" ca="1" si="13"/>
        <v>0</v>
      </c>
      <c r="T136" s="26"/>
      <c r="U136" s="26"/>
      <c r="V136" s="26"/>
      <c r="W136" s="26"/>
      <c r="X136" s="26"/>
      <c r="Y136" s="26"/>
      <c r="Z136" s="26"/>
      <c r="AA136" s="26"/>
      <c r="AB136" s="26"/>
      <c r="AC136" s="26"/>
      <c r="AD136" s="26"/>
      <c r="AE136" s="26"/>
      <c r="AF136" s="26"/>
      <c r="AG136" s="26"/>
      <c r="AH136" s="26"/>
      <c r="AI136" s="26"/>
      <c r="AJ136" s="26"/>
      <c r="AK136" s="3"/>
      <c r="AL136" s="3"/>
    </row>
    <row r="137" spans="1:38" x14ac:dyDescent="0.2">
      <c r="A137" s="58"/>
      <c r="B137" s="1"/>
      <c r="C137" s="22" t="s">
        <v>187</v>
      </c>
      <c r="D137" s="8"/>
      <c r="E137" s="30"/>
      <c r="F137" s="30"/>
      <c r="G137" s="30"/>
      <c r="H137" s="30"/>
      <c r="I137" s="30"/>
      <c r="J137" s="30"/>
      <c r="K137" s="30"/>
      <c r="L137" s="30"/>
      <c r="M137" s="30"/>
      <c r="N137" s="30"/>
      <c r="O137" s="30"/>
      <c r="P137" s="30"/>
      <c r="Q137" s="10">
        <f t="shared" si="23"/>
        <v>0</v>
      </c>
      <c r="R137" s="166">
        <f t="shared" ca="1" si="13"/>
        <v>0</v>
      </c>
      <c r="S137" s="166">
        <f t="shared" ca="1" si="13"/>
        <v>0</v>
      </c>
      <c r="T137" s="26"/>
      <c r="U137" s="26"/>
      <c r="V137" s="26"/>
      <c r="W137" s="26"/>
      <c r="X137" s="26"/>
      <c r="Y137" s="26"/>
      <c r="Z137" s="26"/>
      <c r="AA137" s="26"/>
      <c r="AB137" s="26"/>
      <c r="AC137" s="26"/>
      <c r="AD137" s="26"/>
      <c r="AE137" s="26"/>
      <c r="AF137" s="26"/>
      <c r="AG137" s="26"/>
      <c r="AH137" s="26"/>
      <c r="AI137" s="26"/>
      <c r="AJ137" s="26"/>
      <c r="AK137" s="3"/>
      <c r="AL137" s="3"/>
    </row>
    <row r="138" spans="1:38" x14ac:dyDescent="0.2">
      <c r="A138" s="58"/>
      <c r="B138" s="1"/>
      <c r="C138" s="22" t="s">
        <v>35</v>
      </c>
      <c r="D138" s="8"/>
      <c r="E138" s="30"/>
      <c r="F138" s="30"/>
      <c r="G138" s="30"/>
      <c r="H138" s="30"/>
      <c r="I138" s="30"/>
      <c r="J138" s="30"/>
      <c r="K138" s="30"/>
      <c r="L138" s="30"/>
      <c r="M138" s="30"/>
      <c r="N138" s="30"/>
      <c r="O138" s="30"/>
      <c r="P138" s="30"/>
      <c r="Q138" s="10">
        <f t="shared" si="23"/>
        <v>0</v>
      </c>
      <c r="R138" s="166">
        <f t="shared" ca="1" si="13"/>
        <v>0</v>
      </c>
      <c r="S138" s="166">
        <f t="shared" ca="1" si="13"/>
        <v>0</v>
      </c>
      <c r="T138" s="26"/>
      <c r="U138" s="26"/>
      <c r="V138" s="26"/>
      <c r="W138" s="26"/>
      <c r="X138" s="26"/>
      <c r="Y138" s="26"/>
      <c r="Z138" s="26"/>
      <c r="AA138" s="26"/>
      <c r="AB138" s="26"/>
      <c r="AC138" s="26"/>
      <c r="AD138" s="26"/>
      <c r="AE138" s="26"/>
      <c r="AF138" s="26"/>
      <c r="AG138" s="26"/>
      <c r="AH138" s="26"/>
      <c r="AI138" s="26"/>
      <c r="AJ138" s="26"/>
      <c r="AK138" s="3"/>
      <c r="AL138" s="3"/>
    </row>
    <row r="139" spans="1:38" x14ac:dyDescent="0.2">
      <c r="A139" s="58"/>
      <c r="B139" s="1"/>
      <c r="C139" s="22" t="s">
        <v>188</v>
      </c>
      <c r="D139" s="8"/>
      <c r="E139" s="30"/>
      <c r="F139" s="30"/>
      <c r="G139" s="30"/>
      <c r="H139" s="30"/>
      <c r="I139" s="30"/>
      <c r="J139" s="30"/>
      <c r="K139" s="30"/>
      <c r="L139" s="30"/>
      <c r="M139" s="30"/>
      <c r="N139" s="30"/>
      <c r="O139" s="30"/>
      <c r="P139" s="30"/>
      <c r="Q139" s="10">
        <f t="shared" si="23"/>
        <v>0</v>
      </c>
      <c r="R139" s="166">
        <f t="shared" ca="1" si="13"/>
        <v>0</v>
      </c>
      <c r="S139" s="166">
        <f t="shared" ca="1" si="13"/>
        <v>0</v>
      </c>
      <c r="T139" s="26"/>
      <c r="U139" s="26"/>
      <c r="V139" s="26"/>
      <c r="W139" s="26"/>
      <c r="X139" s="26"/>
      <c r="Y139" s="26"/>
      <c r="Z139" s="26"/>
      <c r="AA139" s="26"/>
      <c r="AB139" s="26"/>
      <c r="AC139" s="26"/>
      <c r="AD139" s="26"/>
      <c r="AE139" s="26"/>
      <c r="AF139" s="26"/>
      <c r="AG139" s="26"/>
      <c r="AH139" s="26"/>
      <c r="AI139" s="26"/>
      <c r="AJ139" s="26"/>
      <c r="AK139" s="3"/>
      <c r="AL139" s="3"/>
    </row>
    <row r="140" spans="1:38" x14ac:dyDescent="0.2">
      <c r="A140" s="58"/>
      <c r="B140" s="1"/>
      <c r="C140" s="22" t="s">
        <v>0</v>
      </c>
      <c r="D140" s="8"/>
      <c r="E140" s="30"/>
      <c r="F140" s="30"/>
      <c r="G140" s="30"/>
      <c r="H140" s="30"/>
      <c r="I140" s="30"/>
      <c r="J140" s="30"/>
      <c r="K140" s="30"/>
      <c r="L140" s="30"/>
      <c r="M140" s="30"/>
      <c r="N140" s="30"/>
      <c r="O140" s="30"/>
      <c r="P140" s="30"/>
      <c r="Q140" s="10">
        <f t="shared" si="23"/>
        <v>0</v>
      </c>
      <c r="R140" s="166">
        <f t="shared" ca="1" si="13"/>
        <v>0</v>
      </c>
      <c r="S140" s="166">
        <f t="shared" ca="1" si="13"/>
        <v>0</v>
      </c>
      <c r="T140" s="26"/>
      <c r="U140" s="26"/>
      <c r="V140" s="26"/>
      <c r="W140" s="26"/>
      <c r="X140" s="26"/>
      <c r="Y140" s="26"/>
      <c r="Z140" s="26"/>
      <c r="AA140" s="26"/>
      <c r="AB140" s="26"/>
      <c r="AC140" s="26"/>
      <c r="AD140" s="26"/>
      <c r="AE140" s="26"/>
      <c r="AF140" s="26"/>
      <c r="AG140" s="26"/>
      <c r="AH140" s="26"/>
      <c r="AI140" s="26"/>
      <c r="AJ140" s="26"/>
      <c r="AK140" s="3"/>
      <c r="AL140" s="3"/>
    </row>
    <row r="141" spans="1:38" x14ac:dyDescent="0.2">
      <c r="A141" s="58"/>
      <c r="B141" s="1"/>
      <c r="C141" s="22" t="s">
        <v>0</v>
      </c>
      <c r="D141" s="8"/>
      <c r="E141" s="30"/>
      <c r="F141" s="30"/>
      <c r="G141" s="30"/>
      <c r="H141" s="30"/>
      <c r="I141" s="30"/>
      <c r="J141" s="30"/>
      <c r="K141" s="30"/>
      <c r="L141" s="30"/>
      <c r="M141" s="30"/>
      <c r="N141" s="30"/>
      <c r="O141" s="30"/>
      <c r="P141" s="30"/>
      <c r="Q141" s="10">
        <f t="shared" si="23"/>
        <v>0</v>
      </c>
      <c r="R141" s="166">
        <f t="shared" ca="1" si="13"/>
        <v>0</v>
      </c>
      <c r="S141" s="166">
        <f t="shared" ca="1" si="13"/>
        <v>0</v>
      </c>
      <c r="T141" s="26"/>
      <c r="U141" s="26"/>
      <c r="V141" s="26"/>
      <c r="W141" s="26"/>
      <c r="X141" s="26"/>
      <c r="Y141" s="26"/>
      <c r="Z141" s="26"/>
      <c r="AA141" s="26"/>
      <c r="AB141" s="26"/>
      <c r="AC141" s="26"/>
      <c r="AD141" s="26"/>
      <c r="AE141" s="26"/>
      <c r="AF141" s="26"/>
      <c r="AG141" s="26"/>
      <c r="AH141" s="26"/>
      <c r="AI141" s="26"/>
      <c r="AJ141" s="26"/>
      <c r="AK141" s="3"/>
      <c r="AL141" s="3"/>
    </row>
    <row r="142" spans="1:38" x14ac:dyDescent="0.2">
      <c r="A142" s="58"/>
      <c r="B142" s="1"/>
      <c r="C142" s="22" t="s">
        <v>0</v>
      </c>
      <c r="D142" s="8"/>
      <c r="E142" s="30"/>
      <c r="F142" s="30"/>
      <c r="G142" s="30"/>
      <c r="H142" s="30"/>
      <c r="I142" s="30"/>
      <c r="J142" s="30"/>
      <c r="K142" s="30"/>
      <c r="L142" s="30"/>
      <c r="M142" s="30"/>
      <c r="N142" s="30"/>
      <c r="O142" s="30"/>
      <c r="P142" s="30"/>
      <c r="Q142" s="10">
        <f t="shared" ref="Q142:Q147" si="24">SUM(E142:P142)</f>
        <v>0</v>
      </c>
      <c r="R142" s="166">
        <f t="shared" ca="1" si="13"/>
        <v>0</v>
      </c>
      <c r="S142" s="166">
        <f t="shared" ca="1" si="13"/>
        <v>0</v>
      </c>
      <c r="T142" s="26"/>
      <c r="U142" s="26"/>
      <c r="V142" s="26"/>
      <c r="W142" s="26"/>
      <c r="X142" s="26"/>
      <c r="Y142" s="26"/>
      <c r="Z142" s="26"/>
      <c r="AA142" s="26"/>
      <c r="AB142" s="26"/>
      <c r="AC142" s="26"/>
      <c r="AD142" s="26"/>
      <c r="AE142" s="26"/>
      <c r="AF142" s="26"/>
      <c r="AG142" s="26"/>
      <c r="AH142" s="26"/>
      <c r="AI142" s="26"/>
      <c r="AJ142" s="26"/>
      <c r="AK142" s="3"/>
      <c r="AL142" s="3"/>
    </row>
    <row r="143" spans="1:38" x14ac:dyDescent="0.2">
      <c r="A143" s="58"/>
      <c r="B143" s="1"/>
      <c r="C143" s="22" t="s">
        <v>0</v>
      </c>
      <c r="D143" s="8"/>
      <c r="E143" s="30"/>
      <c r="F143" s="30"/>
      <c r="G143" s="30"/>
      <c r="H143" s="30"/>
      <c r="I143" s="30"/>
      <c r="J143" s="30"/>
      <c r="K143" s="30"/>
      <c r="L143" s="30"/>
      <c r="M143" s="30"/>
      <c r="N143" s="30"/>
      <c r="O143" s="30"/>
      <c r="P143" s="30"/>
      <c r="Q143" s="10">
        <f t="shared" si="24"/>
        <v>0</v>
      </c>
      <c r="R143" s="166">
        <f t="shared" ca="1" si="13"/>
        <v>0</v>
      </c>
      <c r="S143" s="166">
        <f t="shared" ca="1" si="13"/>
        <v>0</v>
      </c>
      <c r="T143" s="26"/>
      <c r="U143" s="26"/>
      <c r="V143" s="26"/>
      <c r="W143" s="26"/>
      <c r="X143" s="26"/>
      <c r="Y143" s="26"/>
      <c r="Z143" s="26"/>
      <c r="AA143" s="26"/>
      <c r="AB143" s="26"/>
      <c r="AC143" s="26"/>
      <c r="AD143" s="26"/>
      <c r="AE143" s="26"/>
      <c r="AF143" s="26"/>
      <c r="AG143" s="26"/>
      <c r="AH143" s="26"/>
      <c r="AI143" s="26"/>
      <c r="AJ143" s="26"/>
      <c r="AK143" s="3"/>
      <c r="AL143" s="3"/>
    </row>
    <row r="144" spans="1:38" hidden="1" x14ac:dyDescent="0.2">
      <c r="A144" s="58"/>
      <c r="B144" s="1"/>
      <c r="C144" s="22" t="s">
        <v>0</v>
      </c>
      <c r="D144" s="8"/>
      <c r="E144" s="30"/>
      <c r="F144" s="30"/>
      <c r="G144" s="30"/>
      <c r="H144" s="30"/>
      <c r="I144" s="30"/>
      <c r="J144" s="30"/>
      <c r="K144" s="30"/>
      <c r="L144" s="30"/>
      <c r="M144" s="30"/>
      <c r="N144" s="30"/>
      <c r="O144" s="30"/>
      <c r="P144" s="30"/>
      <c r="Q144" s="10">
        <f t="shared" si="24"/>
        <v>0</v>
      </c>
      <c r="R144" s="166">
        <f t="shared" ca="1" si="13"/>
        <v>0</v>
      </c>
      <c r="S144" s="166">
        <f t="shared" ca="1" si="13"/>
        <v>0</v>
      </c>
      <c r="T144" s="26"/>
      <c r="U144" s="26"/>
      <c r="V144" s="26"/>
      <c r="W144" s="26"/>
      <c r="X144" s="26"/>
      <c r="Y144" s="26"/>
      <c r="Z144" s="26"/>
      <c r="AA144" s="26"/>
      <c r="AB144" s="26"/>
      <c r="AC144" s="26"/>
      <c r="AD144" s="26"/>
      <c r="AE144" s="26"/>
      <c r="AF144" s="26"/>
      <c r="AG144" s="26"/>
      <c r="AH144" s="26"/>
      <c r="AI144" s="26"/>
      <c r="AJ144" s="26"/>
      <c r="AK144" s="3"/>
      <c r="AL144" s="3"/>
    </row>
    <row r="145" spans="1:38" hidden="1" x14ac:dyDescent="0.2">
      <c r="A145" s="58"/>
      <c r="B145" s="1"/>
      <c r="C145" s="22" t="s">
        <v>0</v>
      </c>
      <c r="D145" s="8"/>
      <c r="E145" s="30"/>
      <c r="F145" s="30"/>
      <c r="G145" s="30"/>
      <c r="H145" s="30"/>
      <c r="I145" s="30"/>
      <c r="J145" s="30"/>
      <c r="K145" s="30"/>
      <c r="L145" s="30"/>
      <c r="M145" s="30"/>
      <c r="N145" s="30"/>
      <c r="O145" s="30"/>
      <c r="P145" s="30"/>
      <c r="Q145" s="10">
        <f t="shared" si="24"/>
        <v>0</v>
      </c>
      <c r="R145" s="166">
        <f t="shared" ca="1" si="13"/>
        <v>0</v>
      </c>
      <c r="S145" s="166">
        <f t="shared" ca="1" si="13"/>
        <v>0</v>
      </c>
      <c r="T145" s="26"/>
      <c r="U145" s="26"/>
      <c r="V145" s="26"/>
      <c r="W145" s="26"/>
      <c r="X145" s="26"/>
      <c r="Y145" s="26"/>
      <c r="Z145" s="26"/>
      <c r="AA145" s="26"/>
      <c r="AB145" s="26"/>
      <c r="AC145" s="26"/>
      <c r="AD145" s="26"/>
      <c r="AE145" s="26"/>
      <c r="AF145" s="26"/>
      <c r="AG145" s="26"/>
      <c r="AH145" s="26"/>
      <c r="AI145" s="26"/>
      <c r="AJ145" s="26"/>
      <c r="AK145" s="3"/>
      <c r="AL145" s="3"/>
    </row>
    <row r="146" spans="1:38" hidden="1" x14ac:dyDescent="0.2">
      <c r="A146" s="58"/>
      <c r="B146" s="1"/>
      <c r="C146" s="22" t="s">
        <v>0</v>
      </c>
      <c r="D146" s="8"/>
      <c r="E146" s="30"/>
      <c r="F146" s="30"/>
      <c r="G146" s="30"/>
      <c r="H146" s="30"/>
      <c r="I146" s="30"/>
      <c r="J146" s="30"/>
      <c r="K146" s="30"/>
      <c r="L146" s="30"/>
      <c r="M146" s="30"/>
      <c r="N146" s="30"/>
      <c r="O146" s="30"/>
      <c r="P146" s="30"/>
      <c r="Q146" s="10">
        <f t="shared" si="24"/>
        <v>0</v>
      </c>
      <c r="R146" s="166">
        <f t="shared" ref="R146:S209" ca="1" si="25">SUM(OFFSET($E146,0,0,1,R$5))</f>
        <v>0</v>
      </c>
      <c r="S146" s="166">
        <f t="shared" ca="1" si="25"/>
        <v>0</v>
      </c>
      <c r="T146" s="26"/>
      <c r="U146" s="26"/>
      <c r="V146" s="26"/>
      <c r="W146" s="26"/>
      <c r="X146" s="26"/>
      <c r="Y146" s="26"/>
      <c r="Z146" s="26"/>
      <c r="AA146" s="26"/>
      <c r="AB146" s="26"/>
      <c r="AC146" s="26"/>
      <c r="AD146" s="26"/>
      <c r="AE146" s="26"/>
      <c r="AF146" s="26"/>
      <c r="AG146" s="26"/>
      <c r="AH146" s="26"/>
      <c r="AI146" s="26"/>
      <c r="AJ146" s="26"/>
      <c r="AK146" s="3"/>
      <c r="AL146" s="3"/>
    </row>
    <row r="147" spans="1:38" hidden="1" x14ac:dyDescent="0.2">
      <c r="A147" s="58"/>
      <c r="B147" s="1"/>
      <c r="C147" s="22" t="s">
        <v>0</v>
      </c>
      <c r="D147" s="8"/>
      <c r="E147" s="30"/>
      <c r="F147" s="30"/>
      <c r="G147" s="30"/>
      <c r="H147" s="30"/>
      <c r="I147" s="30"/>
      <c r="J147" s="30"/>
      <c r="K147" s="30"/>
      <c r="L147" s="30"/>
      <c r="M147" s="30"/>
      <c r="N147" s="30"/>
      <c r="O147" s="30"/>
      <c r="P147" s="30"/>
      <c r="Q147" s="10">
        <f t="shared" si="24"/>
        <v>0</v>
      </c>
      <c r="R147" s="166">
        <f t="shared" ca="1" si="25"/>
        <v>0</v>
      </c>
      <c r="S147" s="166">
        <f t="shared" ca="1" si="25"/>
        <v>0</v>
      </c>
      <c r="T147" s="26"/>
      <c r="U147" s="26"/>
      <c r="V147" s="26"/>
      <c r="W147" s="26"/>
      <c r="X147" s="26"/>
      <c r="Y147" s="26"/>
      <c r="Z147" s="26"/>
      <c r="AA147" s="26"/>
      <c r="AB147" s="26"/>
      <c r="AC147" s="26"/>
      <c r="AD147" s="26"/>
      <c r="AE147" s="26"/>
      <c r="AF147" s="26"/>
      <c r="AG147" s="26"/>
      <c r="AH147" s="26"/>
      <c r="AI147" s="26"/>
      <c r="AJ147" s="26"/>
      <c r="AK147" s="3"/>
      <c r="AL147" s="3"/>
    </row>
    <row r="148" spans="1:38" hidden="1" x14ac:dyDescent="0.2">
      <c r="A148" s="58"/>
      <c r="B148" s="1"/>
      <c r="C148" s="22" t="s">
        <v>0</v>
      </c>
      <c r="D148" s="8"/>
      <c r="E148" s="30"/>
      <c r="F148" s="30"/>
      <c r="G148" s="30"/>
      <c r="H148" s="30"/>
      <c r="I148" s="30"/>
      <c r="J148" s="30"/>
      <c r="K148" s="30"/>
      <c r="L148" s="30"/>
      <c r="M148" s="30"/>
      <c r="N148" s="30"/>
      <c r="O148" s="30"/>
      <c r="P148" s="30"/>
      <c r="Q148" s="10">
        <f t="shared" si="23"/>
        <v>0</v>
      </c>
      <c r="R148" s="166">
        <f t="shared" ca="1" si="25"/>
        <v>0</v>
      </c>
      <c r="S148" s="166">
        <f t="shared" ca="1" si="25"/>
        <v>0</v>
      </c>
      <c r="T148" s="26"/>
      <c r="U148" s="26"/>
      <c r="V148" s="26"/>
      <c r="W148" s="26"/>
      <c r="X148" s="26"/>
      <c r="Y148" s="26"/>
      <c r="Z148" s="26"/>
      <c r="AA148" s="26"/>
      <c r="AB148" s="26"/>
      <c r="AC148" s="26"/>
      <c r="AD148" s="26"/>
      <c r="AE148" s="26"/>
      <c r="AF148" s="26"/>
      <c r="AG148" s="26"/>
      <c r="AH148" s="26"/>
      <c r="AI148" s="26"/>
      <c r="AJ148" s="26"/>
      <c r="AK148" s="3"/>
      <c r="AL148" s="3"/>
    </row>
    <row r="149" spans="1:38" x14ac:dyDescent="0.2">
      <c r="A149" s="58"/>
      <c r="B149" s="1"/>
      <c r="C149" s="8"/>
      <c r="D149" s="8"/>
      <c r="E149" s="8"/>
      <c r="F149" s="8"/>
      <c r="G149" s="8"/>
      <c r="H149" s="8"/>
      <c r="I149" s="8"/>
      <c r="J149" s="8"/>
      <c r="K149" s="8"/>
      <c r="L149" s="8"/>
      <c r="M149" s="8"/>
      <c r="N149" s="8"/>
      <c r="O149" s="8"/>
      <c r="P149" s="8"/>
      <c r="Q149" s="21"/>
      <c r="R149" s="166">
        <f t="shared" ca="1" si="25"/>
        <v>0</v>
      </c>
      <c r="S149" s="166">
        <f t="shared" ca="1" si="25"/>
        <v>0</v>
      </c>
      <c r="T149" s="26"/>
      <c r="U149" s="26"/>
      <c r="V149" s="26"/>
      <c r="W149" s="26"/>
      <c r="X149" s="26"/>
      <c r="Y149" s="26"/>
      <c r="Z149" s="26"/>
      <c r="AA149" s="26"/>
      <c r="AB149" s="26"/>
      <c r="AC149" s="26"/>
      <c r="AD149" s="26"/>
      <c r="AE149" s="26"/>
      <c r="AF149" s="26"/>
      <c r="AG149" s="26"/>
      <c r="AH149" s="26"/>
      <c r="AI149" s="26"/>
      <c r="AJ149" s="26"/>
      <c r="AK149" s="3"/>
      <c r="AL149" s="3"/>
    </row>
    <row r="150" spans="1:38" x14ac:dyDescent="0.2">
      <c r="A150" s="58"/>
      <c r="B150" s="85"/>
      <c r="C150" s="86" t="s">
        <v>45</v>
      </c>
      <c r="D150" s="8"/>
      <c r="E150" s="24">
        <f>SUM(E151:E165)</f>
        <v>0</v>
      </c>
      <c r="F150" s="24">
        <f t="shared" ref="F150:P150" si="26">SUM(F151:F165)</f>
        <v>0</v>
      </c>
      <c r="G150" s="24">
        <f t="shared" si="26"/>
        <v>0</v>
      </c>
      <c r="H150" s="24">
        <f t="shared" si="26"/>
        <v>0</v>
      </c>
      <c r="I150" s="24">
        <f t="shared" si="26"/>
        <v>0</v>
      </c>
      <c r="J150" s="24">
        <f t="shared" si="26"/>
        <v>0</v>
      </c>
      <c r="K150" s="24">
        <f t="shared" si="26"/>
        <v>0</v>
      </c>
      <c r="L150" s="24">
        <f t="shared" si="26"/>
        <v>0</v>
      </c>
      <c r="M150" s="24">
        <f t="shared" si="26"/>
        <v>0</v>
      </c>
      <c r="N150" s="24">
        <f t="shared" si="26"/>
        <v>0</v>
      </c>
      <c r="O150" s="24">
        <f t="shared" si="26"/>
        <v>0</v>
      </c>
      <c r="P150" s="24">
        <f t="shared" si="26"/>
        <v>0</v>
      </c>
      <c r="Q150" s="25">
        <f>SUM(Q151:Q165)</f>
        <v>0</v>
      </c>
      <c r="R150" s="166">
        <f t="shared" ca="1" si="25"/>
        <v>0</v>
      </c>
      <c r="S150" s="166">
        <f t="shared" ca="1" si="25"/>
        <v>0</v>
      </c>
      <c r="T150" s="26"/>
      <c r="U150" s="26"/>
      <c r="V150" s="26"/>
      <c r="W150" s="26"/>
      <c r="X150" s="26"/>
      <c r="Y150" s="26"/>
      <c r="Z150" s="26"/>
      <c r="AA150" s="26"/>
      <c r="AB150" s="26"/>
      <c r="AC150" s="26"/>
      <c r="AD150" s="26"/>
      <c r="AE150" s="26"/>
      <c r="AF150" s="26"/>
      <c r="AG150" s="26"/>
      <c r="AH150" s="26"/>
      <c r="AI150" s="26"/>
      <c r="AJ150" s="26"/>
      <c r="AK150" s="3"/>
      <c r="AL150" s="3"/>
    </row>
    <row r="151" spans="1:38" x14ac:dyDescent="0.2">
      <c r="A151" s="58"/>
      <c r="B151" s="1"/>
      <c r="C151" s="22" t="s">
        <v>189</v>
      </c>
      <c r="D151" s="8"/>
      <c r="E151" s="30"/>
      <c r="F151" s="30"/>
      <c r="G151" s="30"/>
      <c r="H151" s="30"/>
      <c r="I151" s="30"/>
      <c r="J151" s="30"/>
      <c r="K151" s="30"/>
      <c r="L151" s="30"/>
      <c r="M151" s="30"/>
      <c r="N151" s="30"/>
      <c r="O151" s="30"/>
      <c r="P151" s="30"/>
      <c r="Q151" s="10">
        <f t="shared" ref="Q151:Q165" si="27">SUM(E151:P151)</f>
        <v>0</v>
      </c>
      <c r="R151" s="166">
        <f t="shared" ca="1" si="25"/>
        <v>0</v>
      </c>
      <c r="S151" s="166">
        <f t="shared" ca="1" si="25"/>
        <v>0</v>
      </c>
      <c r="T151" s="26"/>
      <c r="U151" s="26"/>
      <c r="V151" s="26"/>
      <c r="W151" s="26"/>
      <c r="X151" s="26"/>
      <c r="Y151" s="26"/>
      <c r="Z151" s="26"/>
      <c r="AA151" s="26"/>
      <c r="AB151" s="26"/>
      <c r="AC151" s="26"/>
      <c r="AD151" s="26"/>
      <c r="AE151" s="26"/>
      <c r="AF151" s="26"/>
      <c r="AG151" s="26"/>
      <c r="AH151" s="26"/>
      <c r="AI151" s="26"/>
      <c r="AJ151" s="26"/>
      <c r="AK151" s="3"/>
      <c r="AL151" s="3"/>
    </row>
    <row r="152" spans="1:38" x14ac:dyDescent="0.2">
      <c r="A152" s="58"/>
      <c r="B152" s="1"/>
      <c r="C152" s="22" t="s">
        <v>190</v>
      </c>
      <c r="D152" s="8"/>
      <c r="E152" s="30"/>
      <c r="F152" s="30"/>
      <c r="G152" s="30"/>
      <c r="H152" s="30"/>
      <c r="I152" s="30"/>
      <c r="J152" s="30"/>
      <c r="K152" s="30"/>
      <c r="L152" s="30"/>
      <c r="M152" s="30"/>
      <c r="N152" s="30"/>
      <c r="O152" s="30"/>
      <c r="P152" s="30"/>
      <c r="Q152" s="10">
        <f t="shared" si="27"/>
        <v>0</v>
      </c>
      <c r="R152" s="166">
        <f t="shared" ca="1" si="25"/>
        <v>0</v>
      </c>
      <c r="S152" s="166">
        <f t="shared" ca="1" si="25"/>
        <v>0</v>
      </c>
      <c r="T152" s="26"/>
      <c r="U152" s="26"/>
      <c r="V152" s="26"/>
      <c r="W152" s="26"/>
      <c r="X152" s="26"/>
      <c r="Y152" s="26"/>
      <c r="Z152" s="26"/>
      <c r="AA152" s="26"/>
      <c r="AB152" s="26"/>
      <c r="AC152" s="26"/>
      <c r="AD152" s="26"/>
      <c r="AE152" s="26"/>
      <c r="AF152" s="26"/>
      <c r="AG152" s="26"/>
      <c r="AH152" s="26"/>
      <c r="AI152" s="26"/>
      <c r="AJ152" s="26"/>
      <c r="AK152" s="3"/>
      <c r="AL152" s="3"/>
    </row>
    <row r="153" spans="1:38" x14ac:dyDescent="0.2">
      <c r="A153" s="58"/>
      <c r="B153" s="1"/>
      <c r="C153" s="22" t="s">
        <v>34</v>
      </c>
      <c r="D153" s="8"/>
      <c r="E153" s="30"/>
      <c r="F153" s="30"/>
      <c r="G153" s="30"/>
      <c r="H153" s="30"/>
      <c r="I153" s="30"/>
      <c r="J153" s="30"/>
      <c r="K153" s="30"/>
      <c r="L153" s="30"/>
      <c r="M153" s="30"/>
      <c r="N153" s="30"/>
      <c r="O153" s="30"/>
      <c r="P153" s="30"/>
      <c r="Q153" s="10">
        <f t="shared" si="27"/>
        <v>0</v>
      </c>
      <c r="R153" s="166">
        <f t="shared" ca="1" si="25"/>
        <v>0</v>
      </c>
      <c r="S153" s="166">
        <f t="shared" ca="1" si="25"/>
        <v>0</v>
      </c>
      <c r="T153" s="26"/>
      <c r="U153" s="26"/>
      <c r="V153" s="26"/>
      <c r="W153" s="26"/>
      <c r="X153" s="26"/>
      <c r="Y153" s="26"/>
      <c r="Z153" s="26"/>
      <c r="AA153" s="26"/>
      <c r="AB153" s="26"/>
      <c r="AC153" s="26"/>
      <c r="AD153" s="26"/>
      <c r="AE153" s="26"/>
      <c r="AF153" s="26"/>
      <c r="AG153" s="26"/>
      <c r="AH153" s="26"/>
      <c r="AI153" s="26"/>
      <c r="AJ153" s="26"/>
      <c r="AK153" s="3"/>
      <c r="AL153" s="3"/>
    </row>
    <row r="154" spans="1:38" x14ac:dyDescent="0.2">
      <c r="A154" s="58"/>
      <c r="B154" s="1"/>
      <c r="C154" s="22" t="s">
        <v>32</v>
      </c>
      <c r="D154" s="8"/>
      <c r="E154" s="30"/>
      <c r="F154" s="30"/>
      <c r="G154" s="30"/>
      <c r="H154" s="30"/>
      <c r="I154" s="30"/>
      <c r="J154" s="30"/>
      <c r="K154" s="30"/>
      <c r="L154" s="30"/>
      <c r="M154" s="30"/>
      <c r="N154" s="30"/>
      <c r="O154" s="30"/>
      <c r="P154" s="30"/>
      <c r="Q154" s="10">
        <f t="shared" si="27"/>
        <v>0</v>
      </c>
      <c r="R154" s="166">
        <f t="shared" ca="1" si="25"/>
        <v>0</v>
      </c>
      <c r="S154" s="166">
        <f t="shared" ca="1" si="25"/>
        <v>0</v>
      </c>
      <c r="T154" s="26"/>
      <c r="U154" s="26"/>
      <c r="V154" s="26"/>
      <c r="W154" s="26"/>
      <c r="X154" s="26"/>
      <c r="Y154" s="26"/>
      <c r="Z154" s="26"/>
      <c r="AA154" s="26"/>
      <c r="AB154" s="26"/>
      <c r="AC154" s="26"/>
      <c r="AD154" s="26"/>
      <c r="AE154" s="26"/>
      <c r="AF154" s="26"/>
      <c r="AG154" s="26"/>
      <c r="AH154" s="26"/>
      <c r="AI154" s="26"/>
      <c r="AJ154" s="26"/>
      <c r="AK154" s="3"/>
      <c r="AL154" s="3"/>
    </row>
    <row r="155" spans="1:38" x14ac:dyDescent="0.2">
      <c r="A155" s="58"/>
      <c r="B155" s="1"/>
      <c r="C155" s="22" t="s">
        <v>33</v>
      </c>
      <c r="D155" s="8"/>
      <c r="E155" s="30"/>
      <c r="F155" s="30"/>
      <c r="G155" s="30"/>
      <c r="H155" s="30"/>
      <c r="I155" s="30"/>
      <c r="J155" s="30"/>
      <c r="K155" s="30"/>
      <c r="L155" s="30"/>
      <c r="M155" s="30"/>
      <c r="N155" s="30"/>
      <c r="O155" s="30"/>
      <c r="P155" s="30"/>
      <c r="Q155" s="10">
        <f t="shared" si="27"/>
        <v>0</v>
      </c>
      <c r="R155" s="166">
        <f t="shared" ca="1" si="25"/>
        <v>0</v>
      </c>
      <c r="S155" s="166">
        <f t="shared" ca="1" si="25"/>
        <v>0</v>
      </c>
      <c r="T155" s="26"/>
      <c r="U155" s="26"/>
      <c r="V155" s="26"/>
      <c r="W155" s="26"/>
      <c r="X155" s="26"/>
      <c r="Y155" s="26"/>
      <c r="Z155" s="26"/>
      <c r="AA155" s="26"/>
      <c r="AB155" s="26"/>
      <c r="AC155" s="26"/>
      <c r="AD155" s="26"/>
      <c r="AE155" s="26"/>
      <c r="AF155" s="26"/>
      <c r="AG155" s="26"/>
      <c r="AH155" s="26"/>
      <c r="AI155" s="26"/>
      <c r="AJ155" s="26"/>
      <c r="AK155" s="3"/>
      <c r="AL155" s="3"/>
    </row>
    <row r="156" spans="1:38" x14ac:dyDescent="0.2">
      <c r="A156" s="58"/>
      <c r="B156" s="1"/>
      <c r="C156" s="22" t="s">
        <v>36</v>
      </c>
      <c r="D156" s="8"/>
      <c r="E156" s="30"/>
      <c r="F156" s="30"/>
      <c r="G156" s="30"/>
      <c r="H156" s="30"/>
      <c r="I156" s="30"/>
      <c r="J156" s="30"/>
      <c r="K156" s="30"/>
      <c r="L156" s="30"/>
      <c r="M156" s="30"/>
      <c r="N156" s="30"/>
      <c r="O156" s="30"/>
      <c r="P156" s="30"/>
      <c r="Q156" s="10">
        <f t="shared" si="27"/>
        <v>0</v>
      </c>
      <c r="R156" s="166">
        <f t="shared" ca="1" si="25"/>
        <v>0</v>
      </c>
      <c r="S156" s="166">
        <f t="shared" ca="1" si="25"/>
        <v>0</v>
      </c>
      <c r="T156" s="26"/>
      <c r="U156" s="26"/>
      <c r="V156" s="26"/>
      <c r="W156" s="26"/>
      <c r="X156" s="26"/>
      <c r="Y156" s="26"/>
      <c r="Z156" s="26"/>
      <c r="AA156" s="26"/>
      <c r="AB156" s="26"/>
      <c r="AC156" s="26"/>
      <c r="AD156" s="26"/>
      <c r="AE156" s="26"/>
      <c r="AF156" s="26"/>
      <c r="AG156" s="26"/>
      <c r="AH156" s="26"/>
      <c r="AI156" s="26"/>
      <c r="AJ156" s="26"/>
      <c r="AK156" s="3"/>
      <c r="AL156" s="3"/>
    </row>
    <row r="157" spans="1:38" x14ac:dyDescent="0.2">
      <c r="A157" s="58"/>
      <c r="B157" s="1"/>
      <c r="C157" s="22" t="s">
        <v>37</v>
      </c>
      <c r="D157" s="8"/>
      <c r="E157" s="30"/>
      <c r="F157" s="30"/>
      <c r="G157" s="30"/>
      <c r="H157" s="30"/>
      <c r="I157" s="30"/>
      <c r="J157" s="30"/>
      <c r="K157" s="30"/>
      <c r="L157" s="30"/>
      <c r="M157" s="30"/>
      <c r="N157" s="30"/>
      <c r="O157" s="30"/>
      <c r="P157" s="30"/>
      <c r="Q157" s="10">
        <f t="shared" si="27"/>
        <v>0</v>
      </c>
      <c r="R157" s="166">
        <f t="shared" ca="1" si="25"/>
        <v>0</v>
      </c>
      <c r="S157" s="166">
        <f t="shared" ca="1" si="25"/>
        <v>0</v>
      </c>
      <c r="T157" s="26"/>
      <c r="U157" s="26"/>
      <c r="V157" s="26"/>
      <c r="W157" s="26"/>
      <c r="X157" s="26"/>
      <c r="Y157" s="26"/>
      <c r="Z157" s="26"/>
      <c r="AA157" s="26"/>
      <c r="AB157" s="26"/>
      <c r="AC157" s="26"/>
      <c r="AD157" s="26"/>
      <c r="AE157" s="26"/>
      <c r="AF157" s="26"/>
      <c r="AG157" s="26"/>
      <c r="AH157" s="26"/>
      <c r="AI157" s="26"/>
      <c r="AJ157" s="26"/>
      <c r="AK157" s="3"/>
      <c r="AL157" s="3"/>
    </row>
    <row r="158" spans="1:38" x14ac:dyDescent="0.2">
      <c r="A158" s="58"/>
      <c r="B158" s="1"/>
      <c r="C158" s="22" t="s">
        <v>38</v>
      </c>
      <c r="D158" s="8"/>
      <c r="E158" s="30"/>
      <c r="F158" s="30"/>
      <c r="G158" s="30"/>
      <c r="H158" s="30"/>
      <c r="I158" s="30"/>
      <c r="J158" s="30"/>
      <c r="K158" s="30"/>
      <c r="L158" s="30"/>
      <c r="M158" s="30"/>
      <c r="N158" s="30"/>
      <c r="O158" s="30"/>
      <c r="P158" s="30"/>
      <c r="Q158" s="10">
        <f t="shared" si="27"/>
        <v>0</v>
      </c>
      <c r="R158" s="166">
        <f t="shared" ca="1" si="25"/>
        <v>0</v>
      </c>
      <c r="S158" s="166">
        <f t="shared" ca="1" si="25"/>
        <v>0</v>
      </c>
      <c r="T158" s="26"/>
      <c r="U158" s="26"/>
      <c r="V158" s="26"/>
      <c r="W158" s="26"/>
      <c r="X158" s="26"/>
      <c r="Y158" s="26"/>
      <c r="Z158" s="26"/>
      <c r="AA158" s="26"/>
      <c r="AB158" s="26"/>
      <c r="AC158" s="26"/>
      <c r="AD158" s="26"/>
      <c r="AE158" s="26"/>
      <c r="AF158" s="26"/>
      <c r="AG158" s="26"/>
      <c r="AH158" s="26"/>
      <c r="AI158" s="26"/>
      <c r="AJ158" s="26"/>
      <c r="AK158" s="3"/>
      <c r="AL158" s="3"/>
    </row>
    <row r="159" spans="1:38" x14ac:dyDescent="0.2">
      <c r="A159" s="58"/>
      <c r="B159" s="1"/>
      <c r="C159" s="22" t="s">
        <v>39</v>
      </c>
      <c r="D159" s="8"/>
      <c r="E159" s="30"/>
      <c r="F159" s="30"/>
      <c r="G159" s="30"/>
      <c r="H159" s="30"/>
      <c r="I159" s="30"/>
      <c r="J159" s="30"/>
      <c r="K159" s="30"/>
      <c r="L159" s="30"/>
      <c r="M159" s="30"/>
      <c r="N159" s="30"/>
      <c r="O159" s="30"/>
      <c r="P159" s="30"/>
      <c r="Q159" s="10">
        <f t="shared" si="27"/>
        <v>0</v>
      </c>
      <c r="R159" s="166">
        <f t="shared" ca="1" si="25"/>
        <v>0</v>
      </c>
      <c r="S159" s="166">
        <f t="shared" ca="1" si="25"/>
        <v>0</v>
      </c>
      <c r="T159" s="26"/>
      <c r="U159" s="26"/>
      <c r="V159" s="26"/>
      <c r="W159" s="26"/>
      <c r="X159" s="26"/>
      <c r="Y159" s="26"/>
      <c r="Z159" s="26"/>
      <c r="AA159" s="26"/>
      <c r="AB159" s="26"/>
      <c r="AC159" s="26"/>
      <c r="AD159" s="26"/>
      <c r="AE159" s="26"/>
      <c r="AF159" s="26"/>
      <c r="AG159" s="26"/>
      <c r="AH159" s="26"/>
      <c r="AI159" s="26"/>
      <c r="AJ159" s="26"/>
      <c r="AK159" s="3"/>
      <c r="AL159" s="3"/>
    </row>
    <row r="160" spans="1:38" x14ac:dyDescent="0.2">
      <c r="A160" s="58"/>
      <c r="B160" s="1"/>
      <c r="C160" s="22" t="s">
        <v>0</v>
      </c>
      <c r="D160" s="8"/>
      <c r="E160" s="30"/>
      <c r="F160" s="30"/>
      <c r="G160" s="30"/>
      <c r="H160" s="30"/>
      <c r="I160" s="30"/>
      <c r="J160" s="30"/>
      <c r="K160" s="30"/>
      <c r="L160" s="30"/>
      <c r="M160" s="30"/>
      <c r="N160" s="30"/>
      <c r="O160" s="30"/>
      <c r="P160" s="30"/>
      <c r="Q160" s="10">
        <f t="shared" si="27"/>
        <v>0</v>
      </c>
      <c r="R160" s="166">
        <f t="shared" ca="1" si="25"/>
        <v>0</v>
      </c>
      <c r="S160" s="166">
        <f t="shared" ca="1" si="25"/>
        <v>0</v>
      </c>
      <c r="T160" s="26"/>
      <c r="U160" s="26"/>
      <c r="V160" s="26"/>
      <c r="W160" s="26"/>
      <c r="X160" s="26"/>
      <c r="Y160" s="26"/>
      <c r="Z160" s="26"/>
      <c r="AA160" s="26"/>
      <c r="AB160" s="26"/>
      <c r="AC160" s="26"/>
      <c r="AD160" s="26"/>
      <c r="AE160" s="26"/>
      <c r="AF160" s="26"/>
      <c r="AG160" s="26"/>
      <c r="AH160" s="26"/>
      <c r="AI160" s="26"/>
      <c r="AJ160" s="26"/>
      <c r="AK160" s="3"/>
      <c r="AL160" s="3"/>
    </row>
    <row r="161" spans="1:38" hidden="1" x14ac:dyDescent="0.2">
      <c r="A161" s="58"/>
      <c r="B161" s="1"/>
      <c r="C161" s="22" t="s">
        <v>0</v>
      </c>
      <c r="D161" s="8"/>
      <c r="E161" s="30"/>
      <c r="F161" s="30"/>
      <c r="G161" s="30"/>
      <c r="H161" s="30"/>
      <c r="I161" s="30"/>
      <c r="J161" s="30"/>
      <c r="K161" s="30"/>
      <c r="L161" s="30"/>
      <c r="M161" s="30"/>
      <c r="N161" s="30"/>
      <c r="O161" s="30"/>
      <c r="P161" s="30"/>
      <c r="Q161" s="10">
        <f t="shared" si="27"/>
        <v>0</v>
      </c>
      <c r="R161" s="166">
        <f t="shared" ca="1" si="25"/>
        <v>0</v>
      </c>
      <c r="S161" s="166">
        <f t="shared" ca="1" si="25"/>
        <v>0</v>
      </c>
      <c r="T161" s="26"/>
      <c r="U161" s="26"/>
      <c r="V161" s="26"/>
      <c r="W161" s="26"/>
      <c r="X161" s="26"/>
      <c r="Y161" s="26"/>
      <c r="Z161" s="26"/>
      <c r="AA161" s="26"/>
      <c r="AB161" s="26"/>
      <c r="AC161" s="26"/>
      <c r="AD161" s="26"/>
      <c r="AE161" s="26"/>
      <c r="AF161" s="26"/>
      <c r="AG161" s="26"/>
      <c r="AH161" s="26"/>
      <c r="AI161" s="26"/>
      <c r="AJ161" s="26"/>
      <c r="AK161" s="3"/>
      <c r="AL161" s="3"/>
    </row>
    <row r="162" spans="1:38" hidden="1" x14ac:dyDescent="0.2">
      <c r="A162" s="58"/>
      <c r="B162" s="1"/>
      <c r="C162" s="22" t="s">
        <v>0</v>
      </c>
      <c r="D162" s="8"/>
      <c r="E162" s="30"/>
      <c r="F162" s="30"/>
      <c r="G162" s="30"/>
      <c r="H162" s="30"/>
      <c r="I162" s="30"/>
      <c r="J162" s="30"/>
      <c r="K162" s="30"/>
      <c r="L162" s="30"/>
      <c r="M162" s="30"/>
      <c r="N162" s="30"/>
      <c r="O162" s="30"/>
      <c r="P162" s="30"/>
      <c r="Q162" s="10">
        <f t="shared" si="27"/>
        <v>0</v>
      </c>
      <c r="R162" s="166">
        <f t="shared" ca="1" si="25"/>
        <v>0</v>
      </c>
      <c r="S162" s="166">
        <f t="shared" ca="1" si="25"/>
        <v>0</v>
      </c>
      <c r="T162" s="26"/>
      <c r="U162" s="26"/>
      <c r="V162" s="26"/>
      <c r="W162" s="26"/>
      <c r="X162" s="26"/>
      <c r="Y162" s="26"/>
      <c r="Z162" s="26"/>
      <c r="AA162" s="26"/>
      <c r="AB162" s="26"/>
      <c r="AC162" s="26"/>
      <c r="AD162" s="26"/>
      <c r="AE162" s="26"/>
      <c r="AF162" s="26"/>
      <c r="AG162" s="26"/>
      <c r="AH162" s="26"/>
      <c r="AI162" s="26"/>
      <c r="AJ162" s="26"/>
      <c r="AK162" s="3"/>
      <c r="AL162" s="3"/>
    </row>
    <row r="163" spans="1:38" hidden="1" x14ac:dyDescent="0.2">
      <c r="A163" s="58"/>
      <c r="B163" s="1"/>
      <c r="C163" s="22" t="s">
        <v>0</v>
      </c>
      <c r="D163" s="8"/>
      <c r="E163" s="30"/>
      <c r="F163" s="30"/>
      <c r="G163" s="30"/>
      <c r="H163" s="30"/>
      <c r="I163" s="30"/>
      <c r="J163" s="30"/>
      <c r="K163" s="30"/>
      <c r="L163" s="30"/>
      <c r="M163" s="30"/>
      <c r="N163" s="30"/>
      <c r="O163" s="30"/>
      <c r="P163" s="30"/>
      <c r="Q163" s="10">
        <f t="shared" si="27"/>
        <v>0</v>
      </c>
      <c r="R163" s="166">
        <f t="shared" ca="1" si="25"/>
        <v>0</v>
      </c>
      <c r="S163" s="166">
        <f t="shared" ca="1" si="25"/>
        <v>0</v>
      </c>
      <c r="T163" s="26"/>
      <c r="U163" s="26"/>
      <c r="V163" s="26"/>
      <c r="W163" s="26"/>
      <c r="X163" s="26"/>
      <c r="Y163" s="26"/>
      <c r="Z163" s="26"/>
      <c r="AA163" s="26"/>
      <c r="AB163" s="26"/>
      <c r="AC163" s="26"/>
      <c r="AD163" s="26"/>
      <c r="AE163" s="26"/>
      <c r="AF163" s="26"/>
      <c r="AG163" s="26"/>
      <c r="AH163" s="26"/>
      <c r="AI163" s="26"/>
      <c r="AJ163" s="26"/>
      <c r="AK163" s="3"/>
      <c r="AL163" s="3"/>
    </row>
    <row r="164" spans="1:38" hidden="1" x14ac:dyDescent="0.2">
      <c r="A164" s="58"/>
      <c r="B164" s="1"/>
      <c r="C164" s="22" t="s">
        <v>0</v>
      </c>
      <c r="D164" s="8"/>
      <c r="E164" s="30"/>
      <c r="F164" s="30"/>
      <c r="G164" s="30"/>
      <c r="H164" s="30"/>
      <c r="I164" s="30"/>
      <c r="J164" s="30"/>
      <c r="K164" s="30"/>
      <c r="L164" s="30"/>
      <c r="M164" s="30"/>
      <c r="N164" s="30"/>
      <c r="O164" s="30"/>
      <c r="P164" s="30"/>
      <c r="Q164" s="10">
        <f t="shared" si="27"/>
        <v>0</v>
      </c>
      <c r="R164" s="166">
        <f t="shared" ca="1" si="25"/>
        <v>0</v>
      </c>
      <c r="S164" s="166">
        <f t="shared" ca="1" si="25"/>
        <v>0</v>
      </c>
      <c r="T164" s="26"/>
      <c r="U164" s="26"/>
      <c r="V164" s="26"/>
      <c r="W164" s="26"/>
      <c r="X164" s="26"/>
      <c r="Y164" s="26"/>
      <c r="Z164" s="26"/>
      <c r="AA164" s="26"/>
      <c r="AB164" s="26"/>
      <c r="AC164" s="26"/>
      <c r="AD164" s="26"/>
      <c r="AE164" s="26"/>
      <c r="AF164" s="26"/>
      <c r="AG164" s="26"/>
      <c r="AH164" s="26"/>
      <c r="AI164" s="26"/>
      <c r="AJ164" s="26"/>
      <c r="AK164" s="3"/>
      <c r="AL164" s="3"/>
    </row>
    <row r="165" spans="1:38" hidden="1" x14ac:dyDescent="0.2">
      <c r="A165" s="58"/>
      <c r="B165" s="1"/>
      <c r="C165" s="22" t="s">
        <v>0</v>
      </c>
      <c r="D165" s="8"/>
      <c r="E165" s="30"/>
      <c r="F165" s="30"/>
      <c r="G165" s="30"/>
      <c r="H165" s="30"/>
      <c r="I165" s="30"/>
      <c r="J165" s="30"/>
      <c r="K165" s="30"/>
      <c r="L165" s="30"/>
      <c r="M165" s="30"/>
      <c r="N165" s="30"/>
      <c r="O165" s="30"/>
      <c r="P165" s="30"/>
      <c r="Q165" s="10">
        <f t="shared" si="27"/>
        <v>0</v>
      </c>
      <c r="R165" s="166">
        <f t="shared" ca="1" si="25"/>
        <v>0</v>
      </c>
      <c r="S165" s="166">
        <f t="shared" ca="1" si="25"/>
        <v>0</v>
      </c>
      <c r="T165" s="26"/>
      <c r="U165" s="26"/>
      <c r="V165" s="26"/>
      <c r="W165" s="26"/>
      <c r="X165" s="26"/>
      <c r="Y165" s="26"/>
      <c r="Z165" s="26"/>
      <c r="AA165" s="26"/>
      <c r="AB165" s="26"/>
      <c r="AC165" s="26"/>
      <c r="AD165" s="26"/>
      <c r="AE165" s="26"/>
      <c r="AF165" s="26"/>
      <c r="AG165" s="26"/>
      <c r="AH165" s="26"/>
      <c r="AI165" s="26"/>
      <c r="AJ165" s="26"/>
      <c r="AK165" s="3"/>
      <c r="AL165" s="3"/>
    </row>
    <row r="166" spans="1:38" x14ac:dyDescent="0.2">
      <c r="A166" s="58"/>
      <c r="B166" s="1"/>
      <c r="C166" s="8"/>
      <c r="D166" s="8"/>
      <c r="E166" s="8"/>
      <c r="F166" s="8"/>
      <c r="G166" s="8"/>
      <c r="H166" s="8"/>
      <c r="I166" s="8"/>
      <c r="J166" s="8"/>
      <c r="K166" s="8"/>
      <c r="L166" s="8"/>
      <c r="M166" s="8"/>
      <c r="N166" s="8"/>
      <c r="O166" s="8"/>
      <c r="P166" s="8"/>
      <c r="Q166" s="21"/>
      <c r="R166" s="166">
        <f t="shared" ca="1" si="25"/>
        <v>0</v>
      </c>
      <c r="S166" s="166">
        <f t="shared" ca="1" si="25"/>
        <v>0</v>
      </c>
      <c r="T166" s="26"/>
      <c r="U166" s="26"/>
      <c r="V166" s="26"/>
      <c r="W166" s="26"/>
      <c r="X166" s="26"/>
      <c r="Y166" s="26"/>
      <c r="Z166" s="26"/>
      <c r="AA166" s="26"/>
      <c r="AB166" s="26"/>
      <c r="AC166" s="26"/>
      <c r="AD166" s="26"/>
      <c r="AE166" s="26"/>
      <c r="AF166" s="26"/>
      <c r="AG166" s="26"/>
      <c r="AH166" s="26"/>
      <c r="AI166" s="26"/>
      <c r="AJ166" s="26"/>
      <c r="AK166" s="3"/>
      <c r="AL166" s="3"/>
    </row>
    <row r="167" spans="1:38" x14ac:dyDescent="0.2">
      <c r="A167" s="58"/>
      <c r="B167" s="85"/>
      <c r="C167" s="86" t="s">
        <v>214</v>
      </c>
      <c r="D167" s="8"/>
      <c r="E167" s="24">
        <f>SUM(E168:E182)</f>
        <v>0</v>
      </c>
      <c r="F167" s="24">
        <f t="shared" ref="F167:P167" si="28">SUM(F168:F182)</f>
        <v>0</v>
      </c>
      <c r="G167" s="24">
        <f t="shared" si="28"/>
        <v>0</v>
      </c>
      <c r="H167" s="24">
        <f t="shared" si="28"/>
        <v>0</v>
      </c>
      <c r="I167" s="24">
        <f t="shared" si="28"/>
        <v>0</v>
      </c>
      <c r="J167" s="24">
        <f t="shared" si="28"/>
        <v>0</v>
      </c>
      <c r="K167" s="24">
        <f t="shared" si="28"/>
        <v>0</v>
      </c>
      <c r="L167" s="24">
        <f t="shared" si="28"/>
        <v>0</v>
      </c>
      <c r="M167" s="24">
        <f t="shared" si="28"/>
        <v>0</v>
      </c>
      <c r="N167" s="24">
        <f t="shared" si="28"/>
        <v>0</v>
      </c>
      <c r="O167" s="24">
        <f t="shared" si="28"/>
        <v>0</v>
      </c>
      <c r="P167" s="24">
        <f t="shared" si="28"/>
        <v>0</v>
      </c>
      <c r="Q167" s="25">
        <f>SUM(Q168:Q182)</f>
        <v>0</v>
      </c>
      <c r="R167" s="166">
        <f t="shared" ca="1" si="25"/>
        <v>0</v>
      </c>
      <c r="S167" s="166">
        <f t="shared" ca="1" si="25"/>
        <v>0</v>
      </c>
      <c r="T167" s="26"/>
      <c r="U167" s="26"/>
      <c r="V167" s="26"/>
      <c r="W167" s="26"/>
      <c r="X167" s="26"/>
      <c r="Y167" s="26"/>
      <c r="Z167" s="26"/>
      <c r="AA167" s="26"/>
      <c r="AB167" s="26"/>
      <c r="AC167" s="26"/>
      <c r="AD167" s="26"/>
      <c r="AE167" s="26"/>
      <c r="AF167" s="26"/>
      <c r="AG167" s="26"/>
      <c r="AH167" s="26"/>
      <c r="AI167" s="26"/>
      <c r="AJ167" s="26"/>
      <c r="AK167" s="3"/>
      <c r="AL167" s="3"/>
    </row>
    <row r="168" spans="1:38" x14ac:dyDescent="0.2">
      <c r="A168" s="58"/>
      <c r="B168" s="1"/>
      <c r="C168" s="22" t="s">
        <v>0</v>
      </c>
      <c r="D168" s="8"/>
      <c r="E168" s="30"/>
      <c r="F168" s="30"/>
      <c r="G168" s="30"/>
      <c r="H168" s="30"/>
      <c r="I168" s="30"/>
      <c r="J168" s="30"/>
      <c r="K168" s="30"/>
      <c r="L168" s="30"/>
      <c r="M168" s="30"/>
      <c r="N168" s="30"/>
      <c r="O168" s="30"/>
      <c r="P168" s="30"/>
      <c r="Q168" s="10">
        <f t="shared" ref="Q168:Q182" si="29">SUM(E168:P168)</f>
        <v>0</v>
      </c>
      <c r="R168" s="166">
        <f t="shared" ca="1" si="25"/>
        <v>0</v>
      </c>
      <c r="S168" s="166">
        <f t="shared" ca="1" si="25"/>
        <v>0</v>
      </c>
      <c r="T168" s="26"/>
      <c r="U168" s="26"/>
      <c r="V168" s="26"/>
      <c r="W168" s="26"/>
      <c r="X168" s="26"/>
      <c r="Y168" s="26"/>
      <c r="Z168" s="26"/>
      <c r="AA168" s="26"/>
      <c r="AB168" s="26"/>
      <c r="AC168" s="26"/>
      <c r="AD168" s="26"/>
      <c r="AE168" s="26"/>
      <c r="AF168" s="26"/>
      <c r="AG168" s="26"/>
      <c r="AH168" s="26"/>
      <c r="AI168" s="26"/>
      <c r="AJ168" s="26"/>
      <c r="AK168" s="3"/>
      <c r="AL168" s="3"/>
    </row>
    <row r="169" spans="1:38" x14ac:dyDescent="0.2">
      <c r="A169" s="58"/>
      <c r="B169" s="1"/>
      <c r="C169" s="22" t="s">
        <v>0</v>
      </c>
      <c r="D169" s="8"/>
      <c r="E169" s="30"/>
      <c r="F169" s="30"/>
      <c r="G169" s="30"/>
      <c r="H169" s="30"/>
      <c r="I169" s="30"/>
      <c r="J169" s="30"/>
      <c r="K169" s="30"/>
      <c r="L169" s="30"/>
      <c r="M169" s="30"/>
      <c r="N169" s="30"/>
      <c r="O169" s="30"/>
      <c r="P169" s="30"/>
      <c r="Q169" s="10">
        <f t="shared" si="29"/>
        <v>0</v>
      </c>
      <c r="R169" s="166">
        <f t="shared" ca="1" si="25"/>
        <v>0</v>
      </c>
      <c r="S169" s="166">
        <f t="shared" ca="1" si="25"/>
        <v>0</v>
      </c>
      <c r="T169" s="26"/>
      <c r="U169" s="26"/>
      <c r="V169" s="26"/>
      <c r="W169" s="26"/>
      <c r="X169" s="26"/>
      <c r="Y169" s="26"/>
      <c r="Z169" s="26"/>
      <c r="AA169" s="26"/>
      <c r="AB169" s="26"/>
      <c r="AC169" s="26"/>
      <c r="AD169" s="26"/>
      <c r="AE169" s="26"/>
      <c r="AF169" s="26"/>
      <c r="AG169" s="26"/>
      <c r="AH169" s="26"/>
      <c r="AI169" s="26"/>
      <c r="AJ169" s="26"/>
      <c r="AK169" s="3"/>
      <c r="AL169" s="3"/>
    </row>
    <row r="170" spans="1:38" x14ac:dyDescent="0.2">
      <c r="A170" s="58"/>
      <c r="B170" s="1"/>
      <c r="C170" s="22" t="s">
        <v>0</v>
      </c>
      <c r="D170" s="8"/>
      <c r="E170" s="30"/>
      <c r="F170" s="30"/>
      <c r="G170" s="30"/>
      <c r="H170" s="30"/>
      <c r="I170" s="30"/>
      <c r="J170" s="30"/>
      <c r="K170" s="30"/>
      <c r="L170" s="30"/>
      <c r="M170" s="30"/>
      <c r="N170" s="30"/>
      <c r="O170" s="30"/>
      <c r="P170" s="30"/>
      <c r="Q170" s="10">
        <f t="shared" si="29"/>
        <v>0</v>
      </c>
      <c r="R170" s="166">
        <f t="shared" ca="1" si="25"/>
        <v>0</v>
      </c>
      <c r="S170" s="166">
        <f t="shared" ca="1" si="25"/>
        <v>0</v>
      </c>
      <c r="T170" s="26"/>
      <c r="U170" s="26"/>
      <c r="V170" s="26"/>
      <c r="W170" s="26"/>
      <c r="X170" s="26"/>
      <c r="Y170" s="26"/>
      <c r="Z170" s="26"/>
      <c r="AA170" s="26"/>
      <c r="AB170" s="26"/>
      <c r="AC170" s="26"/>
      <c r="AD170" s="26"/>
      <c r="AE170" s="26"/>
      <c r="AF170" s="26"/>
      <c r="AG170" s="26"/>
      <c r="AH170" s="26"/>
      <c r="AI170" s="26"/>
      <c r="AJ170" s="26"/>
      <c r="AK170" s="3"/>
      <c r="AL170" s="3"/>
    </row>
    <row r="171" spans="1:38" x14ac:dyDescent="0.2">
      <c r="A171" s="58"/>
      <c r="B171" s="1"/>
      <c r="C171" s="22" t="s">
        <v>0</v>
      </c>
      <c r="D171" s="8"/>
      <c r="E171" s="30"/>
      <c r="F171" s="30"/>
      <c r="G171" s="30"/>
      <c r="H171" s="30"/>
      <c r="I171" s="30"/>
      <c r="J171" s="30"/>
      <c r="K171" s="30"/>
      <c r="L171" s="30"/>
      <c r="M171" s="30"/>
      <c r="N171" s="30"/>
      <c r="O171" s="30"/>
      <c r="P171" s="30"/>
      <c r="Q171" s="10">
        <f t="shared" si="29"/>
        <v>0</v>
      </c>
      <c r="R171" s="166">
        <f t="shared" ca="1" si="25"/>
        <v>0</v>
      </c>
      <c r="S171" s="166">
        <f t="shared" ca="1" si="25"/>
        <v>0</v>
      </c>
      <c r="T171" s="26"/>
      <c r="U171" s="26"/>
      <c r="V171" s="26"/>
      <c r="W171" s="26"/>
      <c r="X171" s="26"/>
      <c r="Y171" s="26"/>
      <c r="Z171" s="26"/>
      <c r="AA171" s="26"/>
      <c r="AB171" s="26"/>
      <c r="AC171" s="26"/>
      <c r="AD171" s="26"/>
      <c r="AE171" s="26"/>
      <c r="AF171" s="26"/>
      <c r="AG171" s="26"/>
      <c r="AH171" s="26"/>
      <c r="AI171" s="26"/>
      <c r="AJ171" s="26"/>
      <c r="AK171" s="3"/>
      <c r="AL171" s="3"/>
    </row>
    <row r="172" spans="1:38" x14ac:dyDescent="0.2">
      <c r="A172" s="58"/>
      <c r="B172" s="1"/>
      <c r="C172" s="22" t="s">
        <v>0</v>
      </c>
      <c r="D172" s="8"/>
      <c r="E172" s="30"/>
      <c r="F172" s="30"/>
      <c r="G172" s="30"/>
      <c r="H172" s="30"/>
      <c r="I172" s="30"/>
      <c r="J172" s="30"/>
      <c r="K172" s="30"/>
      <c r="L172" s="30"/>
      <c r="M172" s="30"/>
      <c r="N172" s="30"/>
      <c r="O172" s="30"/>
      <c r="P172" s="30"/>
      <c r="Q172" s="10">
        <f t="shared" si="29"/>
        <v>0</v>
      </c>
      <c r="R172" s="166">
        <f t="shared" ca="1" si="25"/>
        <v>0</v>
      </c>
      <c r="S172" s="166">
        <f t="shared" ca="1" si="25"/>
        <v>0</v>
      </c>
      <c r="T172" s="26"/>
      <c r="U172" s="26"/>
      <c r="V172" s="26"/>
      <c r="W172" s="26"/>
      <c r="X172" s="26"/>
      <c r="Y172" s="26"/>
      <c r="Z172" s="26"/>
      <c r="AA172" s="26"/>
      <c r="AB172" s="26"/>
      <c r="AC172" s="26"/>
      <c r="AD172" s="26"/>
      <c r="AE172" s="26"/>
      <c r="AF172" s="26"/>
      <c r="AG172" s="26"/>
      <c r="AH172" s="26"/>
      <c r="AI172" s="26"/>
      <c r="AJ172" s="26"/>
      <c r="AK172" s="3"/>
      <c r="AL172" s="3"/>
    </row>
    <row r="173" spans="1:38" x14ac:dyDescent="0.2">
      <c r="A173" s="58"/>
      <c r="B173" s="1"/>
      <c r="C173" s="22" t="s">
        <v>0</v>
      </c>
      <c r="D173" s="8"/>
      <c r="E173" s="30"/>
      <c r="F173" s="30"/>
      <c r="G173" s="30"/>
      <c r="H173" s="30"/>
      <c r="I173" s="30"/>
      <c r="J173" s="30"/>
      <c r="K173" s="30"/>
      <c r="L173" s="30"/>
      <c r="M173" s="30"/>
      <c r="N173" s="30"/>
      <c r="O173" s="30"/>
      <c r="P173" s="30"/>
      <c r="Q173" s="10">
        <f t="shared" si="29"/>
        <v>0</v>
      </c>
      <c r="R173" s="166">
        <f t="shared" ca="1" si="25"/>
        <v>0</v>
      </c>
      <c r="S173" s="166">
        <f t="shared" ca="1" si="25"/>
        <v>0</v>
      </c>
      <c r="T173" s="26"/>
      <c r="U173" s="26"/>
      <c r="V173" s="26"/>
      <c r="W173" s="26"/>
      <c r="X173" s="26"/>
      <c r="Y173" s="26"/>
      <c r="Z173" s="26"/>
      <c r="AA173" s="26"/>
      <c r="AB173" s="26"/>
      <c r="AC173" s="26"/>
      <c r="AD173" s="26"/>
      <c r="AE173" s="26"/>
      <c r="AF173" s="26"/>
      <c r="AG173" s="26"/>
      <c r="AH173" s="26"/>
      <c r="AI173" s="26"/>
      <c r="AJ173" s="26"/>
      <c r="AK173" s="3"/>
      <c r="AL173" s="3"/>
    </row>
    <row r="174" spans="1:38" x14ac:dyDescent="0.2">
      <c r="A174" s="58"/>
      <c r="B174" s="1"/>
      <c r="C174" s="22" t="s">
        <v>0</v>
      </c>
      <c r="D174" s="8"/>
      <c r="E174" s="30"/>
      <c r="F174" s="30"/>
      <c r="G174" s="30"/>
      <c r="H174" s="30"/>
      <c r="I174" s="30"/>
      <c r="J174" s="30"/>
      <c r="K174" s="30"/>
      <c r="L174" s="30"/>
      <c r="M174" s="30"/>
      <c r="N174" s="30"/>
      <c r="O174" s="30"/>
      <c r="P174" s="30"/>
      <c r="Q174" s="10">
        <f t="shared" si="29"/>
        <v>0</v>
      </c>
      <c r="R174" s="166">
        <f t="shared" ca="1" si="25"/>
        <v>0</v>
      </c>
      <c r="S174" s="166">
        <f t="shared" ca="1" si="25"/>
        <v>0</v>
      </c>
      <c r="T174" s="26"/>
      <c r="U174" s="26"/>
      <c r="V174" s="26"/>
      <c r="W174" s="26"/>
      <c r="X174" s="26"/>
      <c r="Y174" s="26"/>
      <c r="Z174" s="26"/>
      <c r="AA174" s="26"/>
      <c r="AB174" s="26"/>
      <c r="AC174" s="26"/>
      <c r="AD174" s="26"/>
      <c r="AE174" s="26"/>
      <c r="AF174" s="26"/>
      <c r="AG174" s="26"/>
      <c r="AH174" s="26"/>
      <c r="AI174" s="26"/>
      <c r="AJ174" s="26"/>
      <c r="AK174" s="3"/>
      <c r="AL174" s="3"/>
    </row>
    <row r="175" spans="1:38" x14ac:dyDescent="0.2">
      <c r="A175" s="58"/>
      <c r="B175" s="1"/>
      <c r="C175" s="22" t="s">
        <v>0</v>
      </c>
      <c r="D175" s="8"/>
      <c r="E175" s="30"/>
      <c r="F175" s="30"/>
      <c r="G175" s="30"/>
      <c r="H175" s="30"/>
      <c r="I175" s="30"/>
      <c r="J175" s="30"/>
      <c r="K175" s="30"/>
      <c r="L175" s="30"/>
      <c r="M175" s="30"/>
      <c r="N175" s="30"/>
      <c r="O175" s="30"/>
      <c r="P175" s="30"/>
      <c r="Q175" s="10">
        <f t="shared" si="29"/>
        <v>0</v>
      </c>
      <c r="R175" s="166">
        <f t="shared" ca="1" si="25"/>
        <v>0</v>
      </c>
      <c r="S175" s="166">
        <f t="shared" ca="1" si="25"/>
        <v>0</v>
      </c>
      <c r="T175" s="26"/>
      <c r="U175" s="26"/>
      <c r="V175" s="26"/>
      <c r="W175" s="26"/>
      <c r="X175" s="26"/>
      <c r="Y175" s="26"/>
      <c r="Z175" s="26"/>
      <c r="AA175" s="26"/>
      <c r="AB175" s="26"/>
      <c r="AC175" s="26"/>
      <c r="AD175" s="26"/>
      <c r="AE175" s="26"/>
      <c r="AF175" s="26"/>
      <c r="AG175" s="26"/>
      <c r="AH175" s="26"/>
      <c r="AI175" s="26"/>
      <c r="AJ175" s="26"/>
      <c r="AK175" s="3"/>
      <c r="AL175" s="3"/>
    </row>
    <row r="176" spans="1:38" x14ac:dyDescent="0.2">
      <c r="A176" s="58"/>
      <c r="B176" s="1"/>
      <c r="C176" s="22" t="s">
        <v>0</v>
      </c>
      <c r="D176" s="8"/>
      <c r="E176" s="30"/>
      <c r="F176" s="30"/>
      <c r="G176" s="30"/>
      <c r="H176" s="30"/>
      <c r="I176" s="30"/>
      <c r="J176" s="30"/>
      <c r="K176" s="30"/>
      <c r="L176" s="30"/>
      <c r="M176" s="30"/>
      <c r="N176" s="30"/>
      <c r="O176" s="30"/>
      <c r="P176" s="30"/>
      <c r="Q176" s="10">
        <f t="shared" si="29"/>
        <v>0</v>
      </c>
      <c r="R176" s="166">
        <f t="shared" ca="1" si="25"/>
        <v>0</v>
      </c>
      <c r="S176" s="166">
        <f t="shared" ca="1" si="25"/>
        <v>0</v>
      </c>
      <c r="T176" s="26"/>
      <c r="U176" s="26"/>
      <c r="V176" s="26"/>
      <c r="W176" s="26"/>
      <c r="X176" s="26"/>
      <c r="Y176" s="26"/>
      <c r="Z176" s="26"/>
      <c r="AA176" s="26"/>
      <c r="AB176" s="26"/>
      <c r="AC176" s="26"/>
      <c r="AD176" s="26"/>
      <c r="AE176" s="26"/>
      <c r="AF176" s="26"/>
      <c r="AG176" s="26"/>
      <c r="AH176" s="26"/>
      <c r="AI176" s="26"/>
      <c r="AJ176" s="26"/>
      <c r="AK176" s="3"/>
      <c r="AL176" s="3"/>
    </row>
    <row r="177" spans="1:38" x14ac:dyDescent="0.2">
      <c r="A177" s="58"/>
      <c r="B177" s="1"/>
      <c r="C177" s="22" t="s">
        <v>0</v>
      </c>
      <c r="D177" s="8"/>
      <c r="E177" s="30"/>
      <c r="F177" s="30"/>
      <c r="G177" s="30"/>
      <c r="H177" s="30"/>
      <c r="I177" s="30"/>
      <c r="J177" s="30"/>
      <c r="K177" s="30"/>
      <c r="L177" s="30"/>
      <c r="M177" s="30"/>
      <c r="N177" s="30"/>
      <c r="O177" s="30"/>
      <c r="P177" s="30"/>
      <c r="Q177" s="10">
        <f t="shared" si="29"/>
        <v>0</v>
      </c>
      <c r="R177" s="166">
        <f t="shared" ca="1" si="25"/>
        <v>0</v>
      </c>
      <c r="S177" s="166">
        <f t="shared" ca="1" si="25"/>
        <v>0</v>
      </c>
      <c r="T177" s="26"/>
      <c r="U177" s="26"/>
      <c r="V177" s="26"/>
      <c r="W177" s="26"/>
      <c r="X177" s="26"/>
      <c r="Y177" s="26"/>
      <c r="Z177" s="26"/>
      <c r="AA177" s="26"/>
      <c r="AB177" s="26"/>
      <c r="AC177" s="26"/>
      <c r="AD177" s="26"/>
      <c r="AE177" s="26"/>
      <c r="AF177" s="26"/>
      <c r="AG177" s="26"/>
      <c r="AH177" s="26"/>
      <c r="AI177" s="26"/>
      <c r="AJ177" s="26"/>
      <c r="AK177" s="3"/>
      <c r="AL177" s="3"/>
    </row>
    <row r="178" spans="1:38" hidden="1" x14ac:dyDescent="0.2">
      <c r="A178" s="58"/>
      <c r="B178" s="1"/>
      <c r="C178" s="22" t="s">
        <v>0</v>
      </c>
      <c r="D178" s="8"/>
      <c r="E178" s="30"/>
      <c r="F178" s="30"/>
      <c r="G178" s="30"/>
      <c r="H178" s="30"/>
      <c r="I178" s="30"/>
      <c r="J178" s="30"/>
      <c r="K178" s="30"/>
      <c r="L178" s="30"/>
      <c r="M178" s="30"/>
      <c r="N178" s="30"/>
      <c r="O178" s="30"/>
      <c r="P178" s="30"/>
      <c r="Q178" s="10">
        <f t="shared" si="29"/>
        <v>0</v>
      </c>
      <c r="R178" s="166">
        <f t="shared" ca="1" si="25"/>
        <v>0</v>
      </c>
      <c r="S178" s="166">
        <f t="shared" ca="1" si="25"/>
        <v>0</v>
      </c>
      <c r="T178" s="26"/>
      <c r="U178" s="26"/>
      <c r="V178" s="26"/>
      <c r="W178" s="26"/>
      <c r="X178" s="26"/>
      <c r="Y178" s="26"/>
      <c r="Z178" s="26"/>
      <c r="AA178" s="26"/>
      <c r="AB178" s="26"/>
      <c r="AC178" s="26"/>
      <c r="AD178" s="26"/>
      <c r="AE178" s="26"/>
      <c r="AF178" s="26"/>
      <c r="AG178" s="26"/>
      <c r="AH178" s="26"/>
      <c r="AI178" s="26"/>
      <c r="AJ178" s="26"/>
      <c r="AK178" s="3"/>
      <c r="AL178" s="3"/>
    </row>
    <row r="179" spans="1:38" hidden="1" x14ac:dyDescent="0.2">
      <c r="A179" s="58"/>
      <c r="B179" s="1"/>
      <c r="C179" s="22" t="s">
        <v>0</v>
      </c>
      <c r="D179" s="8"/>
      <c r="E179" s="30"/>
      <c r="F179" s="30"/>
      <c r="G179" s="30"/>
      <c r="H179" s="30"/>
      <c r="I179" s="30"/>
      <c r="J179" s="30"/>
      <c r="K179" s="30"/>
      <c r="L179" s="30"/>
      <c r="M179" s="30"/>
      <c r="N179" s="30"/>
      <c r="O179" s="30"/>
      <c r="P179" s="30"/>
      <c r="Q179" s="10">
        <f t="shared" si="29"/>
        <v>0</v>
      </c>
      <c r="R179" s="166">
        <f t="shared" ca="1" si="25"/>
        <v>0</v>
      </c>
      <c r="S179" s="166">
        <f t="shared" ca="1" si="25"/>
        <v>0</v>
      </c>
      <c r="T179" s="26"/>
      <c r="U179" s="26"/>
      <c r="V179" s="26"/>
      <c r="W179" s="26"/>
      <c r="X179" s="26"/>
      <c r="Y179" s="26"/>
      <c r="Z179" s="26"/>
      <c r="AA179" s="26"/>
      <c r="AB179" s="26"/>
      <c r="AC179" s="26"/>
      <c r="AD179" s="26"/>
      <c r="AE179" s="26"/>
      <c r="AF179" s="26"/>
      <c r="AG179" s="26"/>
      <c r="AH179" s="26"/>
      <c r="AI179" s="26"/>
      <c r="AJ179" s="26"/>
      <c r="AK179" s="3"/>
      <c r="AL179" s="3"/>
    </row>
    <row r="180" spans="1:38" hidden="1" x14ac:dyDescent="0.2">
      <c r="A180" s="58"/>
      <c r="B180" s="1"/>
      <c r="C180" s="22" t="s">
        <v>0</v>
      </c>
      <c r="D180" s="8"/>
      <c r="E180" s="30"/>
      <c r="F180" s="30"/>
      <c r="G180" s="30"/>
      <c r="H180" s="30"/>
      <c r="I180" s="30"/>
      <c r="J180" s="30"/>
      <c r="K180" s="30"/>
      <c r="L180" s="30"/>
      <c r="M180" s="30"/>
      <c r="N180" s="30"/>
      <c r="O180" s="30"/>
      <c r="P180" s="30"/>
      <c r="Q180" s="10">
        <f t="shared" si="29"/>
        <v>0</v>
      </c>
      <c r="R180" s="166">
        <f t="shared" ca="1" si="25"/>
        <v>0</v>
      </c>
      <c r="S180" s="166">
        <f t="shared" ca="1" si="25"/>
        <v>0</v>
      </c>
      <c r="T180" s="26"/>
      <c r="U180" s="26"/>
      <c r="V180" s="26"/>
      <c r="W180" s="26"/>
      <c r="X180" s="26"/>
      <c r="Y180" s="26"/>
      <c r="Z180" s="26"/>
      <c r="AA180" s="26"/>
      <c r="AB180" s="26"/>
      <c r="AC180" s="26"/>
      <c r="AD180" s="26"/>
      <c r="AE180" s="26"/>
      <c r="AF180" s="26"/>
      <c r="AG180" s="26"/>
      <c r="AH180" s="26"/>
      <c r="AI180" s="26"/>
      <c r="AJ180" s="26"/>
      <c r="AK180" s="3"/>
      <c r="AL180" s="3"/>
    </row>
    <row r="181" spans="1:38" hidden="1" x14ac:dyDescent="0.2">
      <c r="A181" s="58"/>
      <c r="B181" s="1"/>
      <c r="C181" s="22" t="s">
        <v>0</v>
      </c>
      <c r="D181" s="8"/>
      <c r="E181" s="30"/>
      <c r="F181" s="30"/>
      <c r="G181" s="30"/>
      <c r="H181" s="30"/>
      <c r="I181" s="30"/>
      <c r="J181" s="30"/>
      <c r="K181" s="30"/>
      <c r="L181" s="30"/>
      <c r="M181" s="30"/>
      <c r="N181" s="30"/>
      <c r="O181" s="30"/>
      <c r="P181" s="30"/>
      <c r="Q181" s="10">
        <f t="shared" si="29"/>
        <v>0</v>
      </c>
      <c r="R181" s="166">
        <f t="shared" ca="1" si="25"/>
        <v>0</v>
      </c>
      <c r="S181" s="166">
        <f t="shared" ca="1" si="25"/>
        <v>0</v>
      </c>
      <c r="T181" s="26"/>
      <c r="U181" s="26"/>
      <c r="V181" s="26"/>
      <c r="W181" s="26"/>
      <c r="X181" s="26"/>
      <c r="Y181" s="26"/>
      <c r="Z181" s="26"/>
      <c r="AA181" s="26"/>
      <c r="AB181" s="26"/>
      <c r="AC181" s="26"/>
      <c r="AD181" s="26"/>
      <c r="AE181" s="26"/>
      <c r="AF181" s="26"/>
      <c r="AG181" s="26"/>
      <c r="AH181" s="26"/>
      <c r="AI181" s="26"/>
      <c r="AJ181" s="26"/>
      <c r="AK181" s="3"/>
      <c r="AL181" s="3"/>
    </row>
    <row r="182" spans="1:38" hidden="1" x14ac:dyDescent="0.2">
      <c r="A182" s="58"/>
      <c r="B182" s="1"/>
      <c r="C182" s="22" t="s">
        <v>0</v>
      </c>
      <c r="D182" s="8"/>
      <c r="E182" s="30"/>
      <c r="F182" s="30"/>
      <c r="G182" s="30"/>
      <c r="H182" s="30"/>
      <c r="I182" s="30"/>
      <c r="J182" s="30"/>
      <c r="K182" s="30"/>
      <c r="L182" s="30"/>
      <c r="M182" s="30"/>
      <c r="N182" s="30"/>
      <c r="O182" s="30"/>
      <c r="P182" s="30"/>
      <c r="Q182" s="10">
        <f t="shared" si="29"/>
        <v>0</v>
      </c>
      <c r="R182" s="166">
        <f t="shared" ca="1" si="25"/>
        <v>0</v>
      </c>
      <c r="S182" s="166">
        <f t="shared" ca="1" si="25"/>
        <v>0</v>
      </c>
      <c r="T182" s="26"/>
      <c r="U182" s="26"/>
      <c r="V182" s="26"/>
      <c r="W182" s="26"/>
      <c r="X182" s="26"/>
      <c r="Y182" s="26"/>
      <c r="Z182" s="26"/>
      <c r="AA182" s="26"/>
      <c r="AB182" s="26"/>
      <c r="AC182" s="26"/>
      <c r="AD182" s="26"/>
      <c r="AE182" s="26"/>
      <c r="AF182" s="26"/>
      <c r="AG182" s="26"/>
      <c r="AH182" s="26"/>
      <c r="AI182" s="26"/>
      <c r="AJ182" s="26"/>
      <c r="AK182" s="3"/>
      <c r="AL182" s="3"/>
    </row>
    <row r="183" spans="1:38" hidden="1" x14ac:dyDescent="0.2">
      <c r="A183" s="58"/>
      <c r="B183" s="1"/>
      <c r="C183" s="8"/>
      <c r="D183" s="8"/>
      <c r="E183" s="8"/>
      <c r="F183" s="8"/>
      <c r="G183" s="8"/>
      <c r="H183" s="8"/>
      <c r="I183" s="8"/>
      <c r="J183" s="8"/>
      <c r="K183" s="8"/>
      <c r="L183" s="8"/>
      <c r="M183" s="8"/>
      <c r="N183" s="8"/>
      <c r="O183" s="8"/>
      <c r="P183" s="8"/>
      <c r="Q183" s="21"/>
      <c r="R183" s="166">
        <f t="shared" ca="1" si="25"/>
        <v>0</v>
      </c>
      <c r="S183" s="166">
        <f t="shared" ca="1" si="25"/>
        <v>0</v>
      </c>
      <c r="T183" s="26"/>
      <c r="U183" s="26"/>
      <c r="V183" s="26"/>
      <c r="W183" s="26"/>
      <c r="X183" s="26"/>
      <c r="Y183" s="26"/>
      <c r="Z183" s="26"/>
      <c r="AA183" s="26"/>
      <c r="AB183" s="26"/>
      <c r="AC183" s="26"/>
      <c r="AD183" s="26"/>
      <c r="AE183" s="26"/>
      <c r="AF183" s="26"/>
      <c r="AG183" s="26"/>
      <c r="AH183" s="26"/>
      <c r="AI183" s="26"/>
      <c r="AJ183" s="26"/>
      <c r="AK183" s="3"/>
      <c r="AL183" s="3"/>
    </row>
    <row r="184" spans="1:38" hidden="1" x14ac:dyDescent="0.2">
      <c r="A184" s="58"/>
      <c r="B184" s="85"/>
      <c r="C184" s="86" t="s">
        <v>215</v>
      </c>
      <c r="D184" s="8"/>
      <c r="E184" s="24">
        <f>SUM(E185:E199)</f>
        <v>0</v>
      </c>
      <c r="F184" s="24">
        <f t="shared" ref="F184:P184" si="30">SUM(F185:F199)</f>
        <v>0</v>
      </c>
      <c r="G184" s="24">
        <f t="shared" si="30"/>
        <v>0</v>
      </c>
      <c r="H184" s="24">
        <f t="shared" si="30"/>
        <v>0</v>
      </c>
      <c r="I184" s="24">
        <f t="shared" si="30"/>
        <v>0</v>
      </c>
      <c r="J184" s="24">
        <f t="shared" si="30"/>
        <v>0</v>
      </c>
      <c r="K184" s="24">
        <f t="shared" si="30"/>
        <v>0</v>
      </c>
      <c r="L184" s="24">
        <f t="shared" si="30"/>
        <v>0</v>
      </c>
      <c r="M184" s="24">
        <f t="shared" si="30"/>
        <v>0</v>
      </c>
      <c r="N184" s="24">
        <f t="shared" si="30"/>
        <v>0</v>
      </c>
      <c r="O184" s="24">
        <f t="shared" si="30"/>
        <v>0</v>
      </c>
      <c r="P184" s="24">
        <f t="shared" si="30"/>
        <v>0</v>
      </c>
      <c r="Q184" s="25">
        <f>SUM(Q185:Q199)</f>
        <v>0</v>
      </c>
      <c r="R184" s="166">
        <f t="shared" ca="1" si="25"/>
        <v>0</v>
      </c>
      <c r="S184" s="166">
        <f t="shared" ca="1" si="25"/>
        <v>0</v>
      </c>
      <c r="T184" s="26"/>
      <c r="U184" s="26"/>
      <c r="V184" s="26"/>
      <c r="W184" s="26"/>
      <c r="X184" s="26"/>
      <c r="Y184" s="26"/>
      <c r="Z184" s="26"/>
      <c r="AA184" s="26"/>
      <c r="AB184" s="26"/>
      <c r="AC184" s="26"/>
      <c r="AD184" s="26"/>
      <c r="AE184" s="26"/>
      <c r="AF184" s="26"/>
      <c r="AG184" s="26"/>
      <c r="AH184" s="26"/>
      <c r="AI184" s="26"/>
      <c r="AJ184" s="26"/>
      <c r="AK184" s="3"/>
      <c r="AL184" s="3"/>
    </row>
    <row r="185" spans="1:38" hidden="1" x14ac:dyDescent="0.2">
      <c r="A185" s="58"/>
      <c r="B185" s="1"/>
      <c r="C185" s="22" t="s">
        <v>0</v>
      </c>
      <c r="D185" s="8"/>
      <c r="E185" s="30"/>
      <c r="F185" s="30"/>
      <c r="G185" s="30"/>
      <c r="H185" s="30"/>
      <c r="I185" s="30"/>
      <c r="J185" s="30"/>
      <c r="K185" s="30"/>
      <c r="L185" s="30"/>
      <c r="M185" s="30"/>
      <c r="N185" s="30"/>
      <c r="O185" s="30"/>
      <c r="P185" s="30"/>
      <c r="Q185" s="10">
        <f t="shared" ref="Q185:Q199" si="31">SUM(E185:P185)</f>
        <v>0</v>
      </c>
      <c r="R185" s="166">
        <f t="shared" ca="1" si="25"/>
        <v>0</v>
      </c>
      <c r="S185" s="166">
        <f t="shared" ca="1" si="25"/>
        <v>0</v>
      </c>
      <c r="T185" s="26"/>
      <c r="U185" s="26"/>
      <c r="V185" s="26"/>
      <c r="W185" s="26"/>
      <c r="X185" s="26"/>
      <c r="Y185" s="26"/>
      <c r="Z185" s="26"/>
      <c r="AA185" s="26"/>
      <c r="AB185" s="26"/>
      <c r="AC185" s="26"/>
      <c r="AD185" s="26"/>
      <c r="AE185" s="26"/>
      <c r="AF185" s="26"/>
      <c r="AG185" s="26"/>
      <c r="AH185" s="26"/>
      <c r="AI185" s="26"/>
      <c r="AJ185" s="26"/>
      <c r="AK185" s="3"/>
      <c r="AL185" s="3"/>
    </row>
    <row r="186" spans="1:38" hidden="1" x14ac:dyDescent="0.2">
      <c r="A186" s="58"/>
      <c r="B186" s="1"/>
      <c r="C186" s="22" t="s">
        <v>0</v>
      </c>
      <c r="D186" s="8"/>
      <c r="E186" s="30"/>
      <c r="F186" s="30"/>
      <c r="G186" s="30"/>
      <c r="H186" s="30"/>
      <c r="I186" s="30"/>
      <c r="J186" s="30"/>
      <c r="K186" s="30"/>
      <c r="L186" s="30"/>
      <c r="M186" s="30"/>
      <c r="N186" s="30"/>
      <c r="O186" s="30"/>
      <c r="P186" s="30"/>
      <c r="Q186" s="10">
        <f t="shared" si="31"/>
        <v>0</v>
      </c>
      <c r="R186" s="166">
        <f t="shared" ca="1" si="25"/>
        <v>0</v>
      </c>
      <c r="S186" s="166">
        <f t="shared" ca="1" si="25"/>
        <v>0</v>
      </c>
      <c r="T186" s="26"/>
      <c r="U186" s="26"/>
      <c r="V186" s="26"/>
      <c r="W186" s="26"/>
      <c r="X186" s="26"/>
      <c r="Y186" s="26"/>
      <c r="Z186" s="26"/>
      <c r="AA186" s="26"/>
      <c r="AB186" s="26"/>
      <c r="AC186" s="26"/>
      <c r="AD186" s="26"/>
      <c r="AE186" s="26"/>
      <c r="AF186" s="26"/>
      <c r="AG186" s="26"/>
      <c r="AH186" s="26"/>
      <c r="AI186" s="26"/>
      <c r="AJ186" s="26"/>
      <c r="AK186" s="3"/>
      <c r="AL186" s="3"/>
    </row>
    <row r="187" spans="1:38" hidden="1" x14ac:dyDescent="0.2">
      <c r="A187" s="58"/>
      <c r="B187" s="1"/>
      <c r="C187" s="22" t="s">
        <v>0</v>
      </c>
      <c r="D187" s="8"/>
      <c r="E187" s="30"/>
      <c r="F187" s="30"/>
      <c r="G187" s="30"/>
      <c r="H187" s="30"/>
      <c r="I187" s="30"/>
      <c r="J187" s="30"/>
      <c r="K187" s="30"/>
      <c r="L187" s="30"/>
      <c r="M187" s="30"/>
      <c r="N187" s="30"/>
      <c r="O187" s="30"/>
      <c r="P187" s="30"/>
      <c r="Q187" s="10">
        <f t="shared" si="31"/>
        <v>0</v>
      </c>
      <c r="R187" s="166">
        <f t="shared" ca="1" si="25"/>
        <v>0</v>
      </c>
      <c r="S187" s="166">
        <f t="shared" ca="1" si="25"/>
        <v>0</v>
      </c>
      <c r="T187" s="26"/>
      <c r="U187" s="26"/>
      <c r="V187" s="26"/>
      <c r="W187" s="26"/>
      <c r="X187" s="26"/>
      <c r="Y187" s="26"/>
      <c r="Z187" s="26"/>
      <c r="AA187" s="26"/>
      <c r="AB187" s="26"/>
      <c r="AC187" s="26"/>
      <c r="AD187" s="26"/>
      <c r="AE187" s="26"/>
      <c r="AF187" s="26"/>
      <c r="AG187" s="26"/>
      <c r="AH187" s="26"/>
      <c r="AI187" s="26"/>
      <c r="AJ187" s="26"/>
      <c r="AK187" s="3"/>
      <c r="AL187" s="3"/>
    </row>
    <row r="188" spans="1:38" hidden="1" x14ac:dyDescent="0.2">
      <c r="A188" s="58"/>
      <c r="B188" s="1"/>
      <c r="C188" s="22" t="s">
        <v>0</v>
      </c>
      <c r="D188" s="8"/>
      <c r="E188" s="30"/>
      <c r="F188" s="30"/>
      <c r="G188" s="30"/>
      <c r="H188" s="30"/>
      <c r="I188" s="30"/>
      <c r="J188" s="30"/>
      <c r="K188" s="30"/>
      <c r="L188" s="30"/>
      <c r="M188" s="30"/>
      <c r="N188" s="30"/>
      <c r="O188" s="30"/>
      <c r="P188" s="30"/>
      <c r="Q188" s="10">
        <f t="shared" si="31"/>
        <v>0</v>
      </c>
      <c r="R188" s="166">
        <f t="shared" ca="1" si="25"/>
        <v>0</v>
      </c>
      <c r="S188" s="166">
        <f t="shared" ca="1" si="25"/>
        <v>0</v>
      </c>
      <c r="T188" s="26"/>
      <c r="U188" s="26"/>
      <c r="V188" s="26"/>
      <c r="W188" s="26"/>
      <c r="X188" s="26"/>
      <c r="Y188" s="26"/>
      <c r="Z188" s="26"/>
      <c r="AA188" s="26"/>
      <c r="AB188" s="26"/>
      <c r="AC188" s="26"/>
      <c r="AD188" s="26"/>
      <c r="AE188" s="26"/>
      <c r="AF188" s="26"/>
      <c r="AG188" s="26"/>
      <c r="AH188" s="26"/>
      <c r="AI188" s="26"/>
      <c r="AJ188" s="26"/>
      <c r="AK188" s="3"/>
      <c r="AL188" s="3"/>
    </row>
    <row r="189" spans="1:38" hidden="1" x14ac:dyDescent="0.2">
      <c r="A189" s="58"/>
      <c r="B189" s="1"/>
      <c r="C189" s="22" t="s">
        <v>0</v>
      </c>
      <c r="D189" s="8"/>
      <c r="E189" s="30"/>
      <c r="F189" s="30"/>
      <c r="G189" s="30"/>
      <c r="H189" s="30"/>
      <c r="I189" s="30"/>
      <c r="J189" s="30"/>
      <c r="K189" s="30"/>
      <c r="L189" s="30"/>
      <c r="M189" s="30"/>
      <c r="N189" s="30"/>
      <c r="O189" s="30"/>
      <c r="P189" s="30"/>
      <c r="Q189" s="10">
        <f t="shared" si="31"/>
        <v>0</v>
      </c>
      <c r="R189" s="166">
        <f t="shared" ca="1" si="25"/>
        <v>0</v>
      </c>
      <c r="S189" s="166">
        <f t="shared" ca="1" si="25"/>
        <v>0</v>
      </c>
      <c r="T189" s="26"/>
      <c r="U189" s="26"/>
      <c r="V189" s="26"/>
      <c r="W189" s="26"/>
      <c r="X189" s="26"/>
      <c r="Y189" s="26"/>
      <c r="Z189" s="26"/>
      <c r="AA189" s="26"/>
      <c r="AB189" s="26"/>
      <c r="AC189" s="26"/>
      <c r="AD189" s="26"/>
      <c r="AE189" s="26"/>
      <c r="AF189" s="26"/>
      <c r="AG189" s="26"/>
      <c r="AH189" s="26"/>
      <c r="AI189" s="26"/>
      <c r="AJ189" s="26"/>
      <c r="AK189" s="3"/>
      <c r="AL189" s="3"/>
    </row>
    <row r="190" spans="1:38" hidden="1" x14ac:dyDescent="0.2">
      <c r="A190" s="58"/>
      <c r="B190" s="1"/>
      <c r="C190" s="22" t="s">
        <v>0</v>
      </c>
      <c r="D190" s="8"/>
      <c r="E190" s="30"/>
      <c r="F190" s="30"/>
      <c r="G190" s="30"/>
      <c r="H190" s="30"/>
      <c r="I190" s="30"/>
      <c r="J190" s="30"/>
      <c r="K190" s="30"/>
      <c r="L190" s="30"/>
      <c r="M190" s="30"/>
      <c r="N190" s="30"/>
      <c r="O190" s="30"/>
      <c r="P190" s="30"/>
      <c r="Q190" s="10">
        <f t="shared" si="31"/>
        <v>0</v>
      </c>
      <c r="R190" s="166">
        <f t="shared" ca="1" si="25"/>
        <v>0</v>
      </c>
      <c r="S190" s="166">
        <f t="shared" ca="1" si="25"/>
        <v>0</v>
      </c>
      <c r="T190" s="26"/>
      <c r="U190" s="26"/>
      <c r="V190" s="26"/>
      <c r="W190" s="26"/>
      <c r="X190" s="26"/>
      <c r="Y190" s="26"/>
      <c r="Z190" s="26"/>
      <c r="AA190" s="26"/>
      <c r="AB190" s="26"/>
      <c r="AC190" s="26"/>
      <c r="AD190" s="26"/>
      <c r="AE190" s="26"/>
      <c r="AF190" s="26"/>
      <c r="AG190" s="26"/>
      <c r="AH190" s="26"/>
      <c r="AI190" s="26"/>
      <c r="AJ190" s="26"/>
      <c r="AK190" s="3"/>
      <c r="AL190" s="3"/>
    </row>
    <row r="191" spans="1:38" hidden="1" x14ac:dyDescent="0.2">
      <c r="A191" s="58"/>
      <c r="B191" s="1"/>
      <c r="C191" s="22" t="s">
        <v>0</v>
      </c>
      <c r="D191" s="8"/>
      <c r="E191" s="30"/>
      <c r="F191" s="30"/>
      <c r="G191" s="30"/>
      <c r="H191" s="30"/>
      <c r="I191" s="30"/>
      <c r="J191" s="30"/>
      <c r="K191" s="30"/>
      <c r="L191" s="30"/>
      <c r="M191" s="30"/>
      <c r="N191" s="30"/>
      <c r="O191" s="30"/>
      <c r="P191" s="30"/>
      <c r="Q191" s="10">
        <f t="shared" si="31"/>
        <v>0</v>
      </c>
      <c r="R191" s="166">
        <f t="shared" ca="1" si="25"/>
        <v>0</v>
      </c>
      <c r="S191" s="166">
        <f t="shared" ca="1" si="25"/>
        <v>0</v>
      </c>
      <c r="T191" s="26"/>
      <c r="U191" s="26"/>
      <c r="V191" s="26"/>
      <c r="W191" s="26"/>
      <c r="X191" s="26"/>
      <c r="Y191" s="26"/>
      <c r="Z191" s="26"/>
      <c r="AA191" s="26"/>
      <c r="AB191" s="26"/>
      <c r="AC191" s="26"/>
      <c r="AD191" s="26"/>
      <c r="AE191" s="26"/>
      <c r="AF191" s="26"/>
      <c r="AG191" s="26"/>
      <c r="AH191" s="26"/>
      <c r="AI191" s="26"/>
      <c r="AJ191" s="26"/>
      <c r="AK191" s="3"/>
      <c r="AL191" s="3"/>
    </row>
    <row r="192" spans="1:38" hidden="1" x14ac:dyDescent="0.2">
      <c r="A192" s="58"/>
      <c r="B192" s="1"/>
      <c r="C192" s="22" t="s">
        <v>0</v>
      </c>
      <c r="D192" s="8"/>
      <c r="E192" s="30"/>
      <c r="F192" s="30"/>
      <c r="G192" s="30"/>
      <c r="H192" s="30"/>
      <c r="I192" s="30"/>
      <c r="J192" s="30"/>
      <c r="K192" s="30"/>
      <c r="L192" s="30"/>
      <c r="M192" s="30"/>
      <c r="N192" s="30"/>
      <c r="O192" s="30"/>
      <c r="P192" s="30"/>
      <c r="Q192" s="10">
        <f t="shared" si="31"/>
        <v>0</v>
      </c>
      <c r="R192" s="166">
        <f t="shared" ca="1" si="25"/>
        <v>0</v>
      </c>
      <c r="S192" s="166">
        <f t="shared" ca="1" si="25"/>
        <v>0</v>
      </c>
      <c r="T192" s="26"/>
      <c r="U192" s="26"/>
      <c r="V192" s="26"/>
      <c r="W192" s="26"/>
      <c r="X192" s="26"/>
      <c r="Y192" s="26"/>
      <c r="Z192" s="26"/>
      <c r="AA192" s="26"/>
      <c r="AB192" s="26"/>
      <c r="AC192" s="26"/>
      <c r="AD192" s="26"/>
      <c r="AE192" s="26"/>
      <c r="AF192" s="26"/>
      <c r="AG192" s="26"/>
      <c r="AH192" s="26"/>
      <c r="AI192" s="26"/>
      <c r="AJ192" s="26"/>
      <c r="AK192" s="3"/>
      <c r="AL192" s="3"/>
    </row>
    <row r="193" spans="1:38" hidden="1" x14ac:dyDescent="0.2">
      <c r="A193" s="58"/>
      <c r="B193" s="1"/>
      <c r="C193" s="22" t="s">
        <v>0</v>
      </c>
      <c r="D193" s="8"/>
      <c r="E193" s="30"/>
      <c r="F193" s="30"/>
      <c r="G193" s="30"/>
      <c r="H193" s="30"/>
      <c r="I193" s="30"/>
      <c r="J193" s="30"/>
      <c r="K193" s="30"/>
      <c r="L193" s="30"/>
      <c r="M193" s="30"/>
      <c r="N193" s="30"/>
      <c r="O193" s="30"/>
      <c r="P193" s="30"/>
      <c r="Q193" s="10">
        <f t="shared" si="31"/>
        <v>0</v>
      </c>
      <c r="R193" s="166">
        <f t="shared" ca="1" si="25"/>
        <v>0</v>
      </c>
      <c r="S193" s="166">
        <f t="shared" ca="1" si="25"/>
        <v>0</v>
      </c>
      <c r="T193" s="26"/>
      <c r="U193" s="26"/>
      <c r="V193" s="26"/>
      <c r="W193" s="26"/>
      <c r="X193" s="26"/>
      <c r="Y193" s="26"/>
      <c r="Z193" s="26"/>
      <c r="AA193" s="26"/>
      <c r="AB193" s="26"/>
      <c r="AC193" s="26"/>
      <c r="AD193" s="26"/>
      <c r="AE193" s="26"/>
      <c r="AF193" s="26"/>
      <c r="AG193" s="26"/>
      <c r="AH193" s="26"/>
      <c r="AI193" s="26"/>
      <c r="AJ193" s="26"/>
      <c r="AK193" s="3"/>
      <c r="AL193" s="3"/>
    </row>
    <row r="194" spans="1:38" hidden="1" x14ac:dyDescent="0.2">
      <c r="A194" s="58"/>
      <c r="B194" s="1"/>
      <c r="C194" s="22" t="s">
        <v>0</v>
      </c>
      <c r="D194" s="8"/>
      <c r="E194" s="30"/>
      <c r="F194" s="30"/>
      <c r="G194" s="30"/>
      <c r="H194" s="30"/>
      <c r="I194" s="30"/>
      <c r="J194" s="30"/>
      <c r="K194" s="30"/>
      <c r="L194" s="30"/>
      <c r="M194" s="30"/>
      <c r="N194" s="30"/>
      <c r="O194" s="30"/>
      <c r="P194" s="30"/>
      <c r="Q194" s="10">
        <f t="shared" si="31"/>
        <v>0</v>
      </c>
      <c r="R194" s="166">
        <f t="shared" ca="1" si="25"/>
        <v>0</v>
      </c>
      <c r="S194" s="166">
        <f t="shared" ca="1" si="25"/>
        <v>0</v>
      </c>
      <c r="T194" s="26"/>
      <c r="U194" s="26"/>
      <c r="V194" s="26"/>
      <c r="W194" s="26"/>
      <c r="X194" s="26"/>
      <c r="Y194" s="26"/>
      <c r="Z194" s="26"/>
      <c r="AA194" s="26"/>
      <c r="AB194" s="26"/>
      <c r="AC194" s="26"/>
      <c r="AD194" s="26"/>
      <c r="AE194" s="26"/>
      <c r="AF194" s="26"/>
      <c r="AG194" s="26"/>
      <c r="AH194" s="26"/>
      <c r="AI194" s="26"/>
      <c r="AJ194" s="26"/>
      <c r="AK194" s="3"/>
      <c r="AL194" s="3"/>
    </row>
    <row r="195" spans="1:38" hidden="1" x14ac:dyDescent="0.2">
      <c r="A195" s="58"/>
      <c r="B195" s="1"/>
      <c r="C195" s="22" t="s">
        <v>0</v>
      </c>
      <c r="D195" s="8"/>
      <c r="E195" s="30"/>
      <c r="F195" s="30"/>
      <c r="G195" s="30"/>
      <c r="H195" s="30"/>
      <c r="I195" s="30"/>
      <c r="J195" s="30"/>
      <c r="K195" s="30"/>
      <c r="L195" s="30"/>
      <c r="M195" s="30"/>
      <c r="N195" s="30"/>
      <c r="O195" s="30"/>
      <c r="P195" s="30"/>
      <c r="Q195" s="10">
        <f t="shared" si="31"/>
        <v>0</v>
      </c>
      <c r="R195" s="166">
        <f t="shared" ca="1" si="25"/>
        <v>0</v>
      </c>
      <c r="S195" s="166">
        <f t="shared" ca="1" si="25"/>
        <v>0</v>
      </c>
      <c r="T195" s="26"/>
      <c r="U195" s="26"/>
      <c r="V195" s="26"/>
      <c r="W195" s="26"/>
      <c r="X195" s="26"/>
      <c r="Y195" s="26"/>
      <c r="Z195" s="26"/>
      <c r="AA195" s="26"/>
      <c r="AB195" s="26"/>
      <c r="AC195" s="26"/>
      <c r="AD195" s="26"/>
      <c r="AE195" s="26"/>
      <c r="AF195" s="26"/>
      <c r="AG195" s="26"/>
      <c r="AH195" s="26"/>
      <c r="AI195" s="26"/>
      <c r="AJ195" s="26"/>
      <c r="AK195" s="3"/>
      <c r="AL195" s="3"/>
    </row>
    <row r="196" spans="1:38" hidden="1" x14ac:dyDescent="0.2">
      <c r="A196" s="58"/>
      <c r="B196" s="1"/>
      <c r="C196" s="22" t="s">
        <v>0</v>
      </c>
      <c r="D196" s="8"/>
      <c r="E196" s="30"/>
      <c r="F196" s="30"/>
      <c r="G196" s="30"/>
      <c r="H196" s="30"/>
      <c r="I196" s="30"/>
      <c r="J196" s="30"/>
      <c r="K196" s="30"/>
      <c r="L196" s="30"/>
      <c r="M196" s="30"/>
      <c r="N196" s="30"/>
      <c r="O196" s="30"/>
      <c r="P196" s="30"/>
      <c r="Q196" s="10">
        <f t="shared" si="31"/>
        <v>0</v>
      </c>
      <c r="R196" s="166">
        <f t="shared" ca="1" si="25"/>
        <v>0</v>
      </c>
      <c r="S196" s="166">
        <f t="shared" ca="1" si="25"/>
        <v>0</v>
      </c>
      <c r="T196" s="26"/>
      <c r="U196" s="26"/>
      <c r="V196" s="26"/>
      <c r="W196" s="26"/>
      <c r="X196" s="26"/>
      <c r="Y196" s="26"/>
      <c r="Z196" s="26"/>
      <c r="AA196" s="26"/>
      <c r="AB196" s="26"/>
      <c r="AC196" s="26"/>
      <c r="AD196" s="26"/>
      <c r="AE196" s="26"/>
      <c r="AF196" s="26"/>
      <c r="AG196" s="26"/>
      <c r="AH196" s="26"/>
      <c r="AI196" s="26"/>
      <c r="AJ196" s="26"/>
      <c r="AK196" s="3"/>
      <c r="AL196" s="3"/>
    </row>
    <row r="197" spans="1:38" hidden="1" x14ac:dyDescent="0.2">
      <c r="A197" s="58"/>
      <c r="B197" s="1"/>
      <c r="C197" s="22" t="s">
        <v>0</v>
      </c>
      <c r="D197" s="8"/>
      <c r="E197" s="30"/>
      <c r="F197" s="30"/>
      <c r="G197" s="30"/>
      <c r="H197" s="30"/>
      <c r="I197" s="30"/>
      <c r="J197" s="30"/>
      <c r="K197" s="30"/>
      <c r="L197" s="30"/>
      <c r="M197" s="30"/>
      <c r="N197" s="30"/>
      <c r="O197" s="30"/>
      <c r="P197" s="30"/>
      <c r="Q197" s="10">
        <f t="shared" si="31"/>
        <v>0</v>
      </c>
      <c r="R197" s="166">
        <f t="shared" ca="1" si="25"/>
        <v>0</v>
      </c>
      <c r="S197" s="166">
        <f t="shared" ca="1" si="25"/>
        <v>0</v>
      </c>
      <c r="T197" s="26"/>
      <c r="U197" s="26"/>
      <c r="V197" s="26"/>
      <c r="W197" s="26"/>
      <c r="X197" s="26"/>
      <c r="Y197" s="26"/>
      <c r="Z197" s="26"/>
      <c r="AA197" s="26"/>
      <c r="AB197" s="26"/>
      <c r="AC197" s="26"/>
      <c r="AD197" s="26"/>
      <c r="AE197" s="26"/>
      <c r="AF197" s="26"/>
      <c r="AG197" s="26"/>
      <c r="AH197" s="26"/>
      <c r="AI197" s="26"/>
      <c r="AJ197" s="26"/>
      <c r="AK197" s="3"/>
      <c r="AL197" s="3"/>
    </row>
    <row r="198" spans="1:38" hidden="1" x14ac:dyDescent="0.2">
      <c r="A198" s="58"/>
      <c r="B198" s="1"/>
      <c r="C198" s="22" t="s">
        <v>0</v>
      </c>
      <c r="D198" s="8"/>
      <c r="E198" s="30"/>
      <c r="F198" s="30"/>
      <c r="G198" s="30"/>
      <c r="H198" s="30"/>
      <c r="I198" s="30"/>
      <c r="J198" s="30"/>
      <c r="K198" s="30"/>
      <c r="L198" s="30"/>
      <c r="M198" s="30"/>
      <c r="N198" s="30"/>
      <c r="O198" s="30"/>
      <c r="P198" s="30"/>
      <c r="Q198" s="10">
        <f t="shared" si="31"/>
        <v>0</v>
      </c>
      <c r="R198" s="166">
        <f t="shared" ca="1" si="25"/>
        <v>0</v>
      </c>
      <c r="S198" s="166">
        <f t="shared" ca="1" si="25"/>
        <v>0</v>
      </c>
      <c r="T198" s="26"/>
      <c r="U198" s="26"/>
      <c r="V198" s="26"/>
      <c r="W198" s="26"/>
      <c r="X198" s="26"/>
      <c r="Y198" s="26"/>
      <c r="Z198" s="26"/>
      <c r="AA198" s="26"/>
      <c r="AB198" s="26"/>
      <c r="AC198" s="26"/>
      <c r="AD198" s="26"/>
      <c r="AE198" s="26"/>
      <c r="AF198" s="26"/>
      <c r="AG198" s="26"/>
      <c r="AH198" s="26"/>
      <c r="AI198" s="26"/>
      <c r="AJ198" s="26"/>
      <c r="AK198" s="3"/>
      <c r="AL198" s="3"/>
    </row>
    <row r="199" spans="1:38" hidden="1" x14ac:dyDescent="0.2">
      <c r="A199" s="58"/>
      <c r="B199" s="1"/>
      <c r="C199" s="22" t="s">
        <v>0</v>
      </c>
      <c r="D199" s="8"/>
      <c r="E199" s="30"/>
      <c r="F199" s="30"/>
      <c r="G199" s="30"/>
      <c r="H199" s="30"/>
      <c r="I199" s="30"/>
      <c r="J199" s="30"/>
      <c r="K199" s="30"/>
      <c r="L199" s="30"/>
      <c r="M199" s="30"/>
      <c r="N199" s="30"/>
      <c r="O199" s="30"/>
      <c r="P199" s="30"/>
      <c r="Q199" s="10">
        <f t="shared" si="31"/>
        <v>0</v>
      </c>
      <c r="R199" s="166">
        <f t="shared" ca="1" si="25"/>
        <v>0</v>
      </c>
      <c r="S199" s="166">
        <f t="shared" ca="1" si="25"/>
        <v>0</v>
      </c>
      <c r="T199" s="26"/>
      <c r="U199" s="26"/>
      <c r="V199" s="26"/>
      <c r="W199" s="26"/>
      <c r="X199" s="26"/>
      <c r="Y199" s="26"/>
      <c r="Z199" s="26"/>
      <c r="AA199" s="26"/>
      <c r="AB199" s="26"/>
      <c r="AC199" s="26"/>
      <c r="AD199" s="26"/>
      <c r="AE199" s="26"/>
      <c r="AF199" s="26"/>
      <c r="AG199" s="26"/>
      <c r="AH199" s="26"/>
      <c r="AI199" s="26"/>
      <c r="AJ199" s="26"/>
      <c r="AK199" s="3"/>
      <c r="AL199" s="3"/>
    </row>
    <row r="200" spans="1:38" hidden="1" x14ac:dyDescent="0.2">
      <c r="A200" s="58"/>
      <c r="B200" s="1"/>
      <c r="C200" s="8"/>
      <c r="D200" s="8"/>
      <c r="E200" s="8"/>
      <c r="F200" s="8"/>
      <c r="G200" s="8"/>
      <c r="H200" s="8"/>
      <c r="I200" s="8"/>
      <c r="J200" s="8"/>
      <c r="K200" s="8"/>
      <c r="L200" s="8"/>
      <c r="M200" s="8"/>
      <c r="N200" s="8"/>
      <c r="O200" s="8"/>
      <c r="P200" s="8"/>
      <c r="Q200" s="21"/>
      <c r="R200" s="166">
        <f t="shared" ca="1" si="25"/>
        <v>0</v>
      </c>
      <c r="S200" s="166">
        <f t="shared" ca="1" si="25"/>
        <v>0</v>
      </c>
      <c r="T200" s="26"/>
      <c r="U200" s="26"/>
      <c r="V200" s="26"/>
      <c r="W200" s="26"/>
      <c r="X200" s="26"/>
      <c r="Y200" s="26"/>
      <c r="Z200" s="26"/>
      <c r="AA200" s="26"/>
      <c r="AB200" s="26"/>
      <c r="AC200" s="26"/>
      <c r="AD200" s="26"/>
      <c r="AE200" s="26"/>
      <c r="AF200" s="26"/>
      <c r="AG200" s="26"/>
      <c r="AH200" s="26"/>
      <c r="AI200" s="26"/>
      <c r="AJ200" s="26"/>
      <c r="AK200" s="3"/>
      <c r="AL200" s="3"/>
    </row>
    <row r="201" spans="1:38" hidden="1" x14ac:dyDescent="0.2">
      <c r="A201" s="58"/>
      <c r="B201" s="85"/>
      <c r="C201" s="86" t="s">
        <v>218</v>
      </c>
      <c r="D201" s="8"/>
      <c r="E201" s="24">
        <f>SUM(E202:E216)</f>
        <v>0</v>
      </c>
      <c r="F201" s="24">
        <f t="shared" ref="F201:P201" si="32">SUM(F202:F216)</f>
        <v>0</v>
      </c>
      <c r="G201" s="24">
        <f t="shared" si="32"/>
        <v>0</v>
      </c>
      <c r="H201" s="24">
        <f t="shared" si="32"/>
        <v>0</v>
      </c>
      <c r="I201" s="24">
        <f t="shared" si="32"/>
        <v>0</v>
      </c>
      <c r="J201" s="24">
        <f t="shared" si="32"/>
        <v>0</v>
      </c>
      <c r="K201" s="24">
        <f t="shared" si="32"/>
        <v>0</v>
      </c>
      <c r="L201" s="24">
        <f t="shared" si="32"/>
        <v>0</v>
      </c>
      <c r="M201" s="24">
        <f t="shared" si="32"/>
        <v>0</v>
      </c>
      <c r="N201" s="24">
        <f t="shared" si="32"/>
        <v>0</v>
      </c>
      <c r="O201" s="24">
        <f t="shared" si="32"/>
        <v>0</v>
      </c>
      <c r="P201" s="24">
        <f t="shared" si="32"/>
        <v>0</v>
      </c>
      <c r="Q201" s="25">
        <f>SUM(Q202:Q216)</f>
        <v>0</v>
      </c>
      <c r="R201" s="166">
        <f t="shared" ca="1" si="25"/>
        <v>0</v>
      </c>
      <c r="S201" s="166">
        <f t="shared" ca="1" si="25"/>
        <v>0</v>
      </c>
      <c r="T201" s="26"/>
      <c r="U201" s="26"/>
      <c r="V201" s="26"/>
      <c r="W201" s="26"/>
      <c r="X201" s="26"/>
      <c r="Y201" s="26"/>
      <c r="Z201" s="26"/>
      <c r="AA201" s="26"/>
      <c r="AB201" s="26"/>
      <c r="AC201" s="26"/>
      <c r="AD201" s="26"/>
      <c r="AE201" s="26"/>
      <c r="AF201" s="26"/>
      <c r="AG201" s="26"/>
      <c r="AH201" s="26"/>
      <c r="AI201" s="26"/>
      <c r="AJ201" s="26"/>
      <c r="AK201" s="3"/>
      <c r="AL201" s="3"/>
    </row>
    <row r="202" spans="1:38" hidden="1" x14ac:dyDescent="0.2">
      <c r="A202" s="58"/>
      <c r="B202" s="1"/>
      <c r="C202" s="22" t="s">
        <v>0</v>
      </c>
      <c r="D202" s="8"/>
      <c r="E202" s="30"/>
      <c r="F202" s="30"/>
      <c r="G202" s="30"/>
      <c r="H202" s="30"/>
      <c r="I202" s="30"/>
      <c r="J202" s="30"/>
      <c r="K202" s="30"/>
      <c r="L202" s="30"/>
      <c r="M202" s="30"/>
      <c r="N202" s="30"/>
      <c r="O202" s="30"/>
      <c r="P202" s="30"/>
      <c r="Q202" s="10">
        <f t="shared" ref="Q202:Q216" si="33">SUM(E202:P202)</f>
        <v>0</v>
      </c>
      <c r="R202" s="166">
        <f t="shared" ca="1" si="25"/>
        <v>0</v>
      </c>
      <c r="S202" s="166">
        <f t="shared" ca="1" si="25"/>
        <v>0</v>
      </c>
      <c r="T202" s="26"/>
      <c r="U202" s="26"/>
      <c r="V202" s="26"/>
      <c r="W202" s="26"/>
      <c r="X202" s="26"/>
      <c r="Y202" s="26"/>
      <c r="Z202" s="26"/>
      <c r="AA202" s="26"/>
      <c r="AB202" s="26"/>
      <c r="AC202" s="26"/>
      <c r="AD202" s="26"/>
      <c r="AE202" s="26"/>
      <c r="AF202" s="26"/>
      <c r="AG202" s="26"/>
      <c r="AH202" s="26"/>
      <c r="AI202" s="26"/>
      <c r="AJ202" s="26"/>
      <c r="AK202" s="3"/>
      <c r="AL202" s="3"/>
    </row>
    <row r="203" spans="1:38" hidden="1" x14ac:dyDescent="0.2">
      <c r="A203" s="58"/>
      <c r="B203" s="1"/>
      <c r="C203" s="22" t="s">
        <v>0</v>
      </c>
      <c r="D203" s="8"/>
      <c r="E203" s="30"/>
      <c r="F203" s="30"/>
      <c r="G203" s="30"/>
      <c r="H203" s="30"/>
      <c r="I203" s="30"/>
      <c r="J203" s="30"/>
      <c r="K203" s="30"/>
      <c r="L203" s="30"/>
      <c r="M203" s="30"/>
      <c r="N203" s="30"/>
      <c r="O203" s="30"/>
      <c r="P203" s="30"/>
      <c r="Q203" s="10">
        <f t="shared" si="33"/>
        <v>0</v>
      </c>
      <c r="R203" s="166">
        <f t="shared" ca="1" si="25"/>
        <v>0</v>
      </c>
      <c r="S203" s="166">
        <f t="shared" ca="1" si="25"/>
        <v>0</v>
      </c>
      <c r="T203" s="26"/>
      <c r="U203" s="26"/>
      <c r="V203" s="26"/>
      <c r="W203" s="26"/>
      <c r="X203" s="26"/>
      <c r="Y203" s="26"/>
      <c r="Z203" s="26"/>
      <c r="AA203" s="26"/>
      <c r="AB203" s="26"/>
      <c r="AC203" s="26"/>
      <c r="AD203" s="26"/>
      <c r="AE203" s="26"/>
      <c r="AF203" s="26"/>
      <c r="AG203" s="26"/>
      <c r="AH203" s="26"/>
      <c r="AI203" s="26"/>
      <c r="AJ203" s="26"/>
      <c r="AK203" s="3"/>
      <c r="AL203" s="3"/>
    </row>
    <row r="204" spans="1:38" hidden="1" x14ac:dyDescent="0.2">
      <c r="A204" s="58"/>
      <c r="B204" s="1"/>
      <c r="C204" s="22" t="s">
        <v>0</v>
      </c>
      <c r="D204" s="8"/>
      <c r="E204" s="30"/>
      <c r="F204" s="30"/>
      <c r="G204" s="30"/>
      <c r="H204" s="30"/>
      <c r="I204" s="30"/>
      <c r="J204" s="30"/>
      <c r="K204" s="30"/>
      <c r="L204" s="30"/>
      <c r="M204" s="30"/>
      <c r="N204" s="30"/>
      <c r="O204" s="30"/>
      <c r="P204" s="30"/>
      <c r="Q204" s="10">
        <f t="shared" si="33"/>
        <v>0</v>
      </c>
      <c r="R204" s="166">
        <f t="shared" ca="1" si="25"/>
        <v>0</v>
      </c>
      <c r="S204" s="166">
        <f t="shared" ca="1" si="25"/>
        <v>0</v>
      </c>
      <c r="T204" s="26"/>
      <c r="U204" s="26"/>
      <c r="V204" s="26"/>
      <c r="W204" s="26"/>
      <c r="X204" s="26"/>
      <c r="Y204" s="26"/>
      <c r="Z204" s="26"/>
      <c r="AA204" s="26"/>
      <c r="AB204" s="26"/>
      <c r="AC204" s="26"/>
      <c r="AD204" s="26"/>
      <c r="AE204" s="26"/>
      <c r="AF204" s="26"/>
      <c r="AG204" s="26"/>
      <c r="AH204" s="26"/>
      <c r="AI204" s="26"/>
      <c r="AJ204" s="26"/>
      <c r="AK204" s="3"/>
      <c r="AL204" s="3"/>
    </row>
    <row r="205" spans="1:38" hidden="1" x14ac:dyDescent="0.2">
      <c r="A205" s="58"/>
      <c r="B205" s="1"/>
      <c r="C205" s="22" t="s">
        <v>0</v>
      </c>
      <c r="D205" s="8"/>
      <c r="E205" s="30"/>
      <c r="F205" s="30"/>
      <c r="G205" s="30"/>
      <c r="H205" s="30"/>
      <c r="I205" s="30"/>
      <c r="J205" s="30"/>
      <c r="K205" s="30"/>
      <c r="L205" s="30"/>
      <c r="M205" s="30"/>
      <c r="N205" s="30"/>
      <c r="O205" s="30"/>
      <c r="P205" s="30"/>
      <c r="Q205" s="10">
        <f t="shared" si="33"/>
        <v>0</v>
      </c>
      <c r="R205" s="166">
        <f t="shared" ca="1" si="25"/>
        <v>0</v>
      </c>
      <c r="S205" s="166">
        <f t="shared" ca="1" si="25"/>
        <v>0</v>
      </c>
      <c r="T205" s="26"/>
      <c r="U205" s="26"/>
      <c r="V205" s="26"/>
      <c r="W205" s="26"/>
      <c r="X205" s="26"/>
      <c r="Y205" s="26"/>
      <c r="Z205" s="26"/>
      <c r="AA205" s="26"/>
      <c r="AB205" s="26"/>
      <c r="AC205" s="26"/>
      <c r="AD205" s="26"/>
      <c r="AE205" s="26"/>
      <c r="AF205" s="26"/>
      <c r="AG205" s="26"/>
      <c r="AH205" s="26"/>
      <c r="AI205" s="26"/>
      <c r="AJ205" s="26"/>
      <c r="AK205" s="3"/>
      <c r="AL205" s="3"/>
    </row>
    <row r="206" spans="1:38" hidden="1" x14ac:dyDescent="0.2">
      <c r="A206" s="58"/>
      <c r="B206" s="1"/>
      <c r="C206" s="22" t="s">
        <v>0</v>
      </c>
      <c r="D206" s="8"/>
      <c r="E206" s="30"/>
      <c r="F206" s="30"/>
      <c r="G206" s="30"/>
      <c r="H206" s="30"/>
      <c r="I206" s="30"/>
      <c r="J206" s="30"/>
      <c r="K206" s="30"/>
      <c r="L206" s="30"/>
      <c r="M206" s="30"/>
      <c r="N206" s="30"/>
      <c r="O206" s="30"/>
      <c r="P206" s="30"/>
      <c r="Q206" s="10">
        <f t="shared" si="33"/>
        <v>0</v>
      </c>
      <c r="R206" s="166">
        <f t="shared" ca="1" si="25"/>
        <v>0</v>
      </c>
      <c r="S206" s="166">
        <f t="shared" ca="1" si="25"/>
        <v>0</v>
      </c>
      <c r="T206" s="26"/>
      <c r="U206" s="26"/>
      <c r="V206" s="26"/>
      <c r="W206" s="26"/>
      <c r="X206" s="26"/>
      <c r="Y206" s="26"/>
      <c r="Z206" s="26"/>
      <c r="AA206" s="26"/>
      <c r="AB206" s="26"/>
      <c r="AC206" s="26"/>
      <c r="AD206" s="26"/>
      <c r="AE206" s="26"/>
      <c r="AF206" s="26"/>
      <c r="AG206" s="26"/>
      <c r="AH206" s="26"/>
      <c r="AI206" s="26"/>
      <c r="AJ206" s="26"/>
      <c r="AK206" s="3"/>
      <c r="AL206" s="3"/>
    </row>
    <row r="207" spans="1:38" hidden="1" x14ac:dyDescent="0.2">
      <c r="A207" s="58"/>
      <c r="B207" s="1"/>
      <c r="C207" s="22" t="s">
        <v>0</v>
      </c>
      <c r="D207" s="8"/>
      <c r="E207" s="30"/>
      <c r="F207" s="30"/>
      <c r="G207" s="30"/>
      <c r="H207" s="30"/>
      <c r="I207" s="30"/>
      <c r="J207" s="30"/>
      <c r="K207" s="30"/>
      <c r="L207" s="30"/>
      <c r="M207" s="30"/>
      <c r="N207" s="30"/>
      <c r="O207" s="30"/>
      <c r="P207" s="30"/>
      <c r="Q207" s="10">
        <f t="shared" si="33"/>
        <v>0</v>
      </c>
      <c r="R207" s="166">
        <f t="shared" ca="1" si="25"/>
        <v>0</v>
      </c>
      <c r="S207" s="166">
        <f t="shared" ca="1" si="25"/>
        <v>0</v>
      </c>
      <c r="T207" s="26"/>
      <c r="U207" s="26"/>
      <c r="V207" s="26"/>
      <c r="W207" s="26"/>
      <c r="X207" s="26"/>
      <c r="Y207" s="26"/>
      <c r="Z207" s="26"/>
      <c r="AA207" s="26"/>
      <c r="AB207" s="26"/>
      <c r="AC207" s="26"/>
      <c r="AD207" s="26"/>
      <c r="AE207" s="26"/>
      <c r="AF207" s="26"/>
      <c r="AG207" s="26"/>
      <c r="AH207" s="26"/>
      <c r="AI207" s="26"/>
      <c r="AJ207" s="26"/>
      <c r="AK207" s="3"/>
      <c r="AL207" s="3"/>
    </row>
    <row r="208" spans="1:38" hidden="1" x14ac:dyDescent="0.2">
      <c r="A208" s="58"/>
      <c r="B208" s="1"/>
      <c r="C208" s="22" t="s">
        <v>0</v>
      </c>
      <c r="D208" s="8"/>
      <c r="E208" s="30"/>
      <c r="F208" s="30"/>
      <c r="G208" s="30"/>
      <c r="H208" s="30"/>
      <c r="I208" s="30"/>
      <c r="J208" s="30"/>
      <c r="K208" s="30"/>
      <c r="L208" s="30"/>
      <c r="M208" s="30"/>
      <c r="N208" s="30"/>
      <c r="O208" s="30"/>
      <c r="P208" s="30"/>
      <c r="Q208" s="10">
        <f t="shared" si="33"/>
        <v>0</v>
      </c>
      <c r="R208" s="166">
        <f t="shared" ca="1" si="25"/>
        <v>0</v>
      </c>
      <c r="S208" s="166">
        <f t="shared" ca="1" si="25"/>
        <v>0</v>
      </c>
      <c r="T208" s="26"/>
      <c r="U208" s="26"/>
      <c r="V208" s="26"/>
      <c r="W208" s="26"/>
      <c r="X208" s="26"/>
      <c r="Y208" s="26"/>
      <c r="Z208" s="26"/>
      <c r="AA208" s="26"/>
      <c r="AB208" s="26"/>
      <c r="AC208" s="26"/>
      <c r="AD208" s="26"/>
      <c r="AE208" s="26"/>
      <c r="AF208" s="26"/>
      <c r="AG208" s="26"/>
      <c r="AH208" s="26"/>
      <c r="AI208" s="26"/>
      <c r="AJ208" s="26"/>
      <c r="AK208" s="3"/>
      <c r="AL208" s="3"/>
    </row>
    <row r="209" spans="1:38" hidden="1" x14ac:dyDescent="0.2">
      <c r="A209" s="58"/>
      <c r="B209" s="1"/>
      <c r="C209" s="22" t="s">
        <v>0</v>
      </c>
      <c r="D209" s="8"/>
      <c r="E209" s="30"/>
      <c r="F209" s="30"/>
      <c r="G209" s="30"/>
      <c r="H209" s="30"/>
      <c r="I209" s="30"/>
      <c r="J209" s="30"/>
      <c r="K209" s="30"/>
      <c r="L209" s="30"/>
      <c r="M209" s="30"/>
      <c r="N209" s="30"/>
      <c r="O209" s="30"/>
      <c r="P209" s="30"/>
      <c r="Q209" s="10">
        <f t="shared" si="33"/>
        <v>0</v>
      </c>
      <c r="R209" s="166">
        <f t="shared" ca="1" si="25"/>
        <v>0</v>
      </c>
      <c r="S209" s="166">
        <f t="shared" ca="1" si="25"/>
        <v>0</v>
      </c>
      <c r="T209" s="26"/>
      <c r="U209" s="26"/>
      <c r="V209" s="26"/>
      <c r="W209" s="26"/>
      <c r="X209" s="26"/>
      <c r="Y209" s="26"/>
      <c r="Z209" s="26"/>
      <c r="AA209" s="26"/>
      <c r="AB209" s="26"/>
      <c r="AC209" s="26"/>
      <c r="AD209" s="26"/>
      <c r="AE209" s="26"/>
      <c r="AF209" s="26"/>
      <c r="AG209" s="26"/>
      <c r="AH209" s="26"/>
      <c r="AI209" s="26"/>
      <c r="AJ209" s="26"/>
      <c r="AK209" s="3"/>
      <c r="AL209" s="3"/>
    </row>
    <row r="210" spans="1:38" hidden="1" x14ac:dyDescent="0.2">
      <c r="A210" s="58"/>
      <c r="B210" s="1"/>
      <c r="C210" s="22" t="s">
        <v>0</v>
      </c>
      <c r="D210" s="8"/>
      <c r="E210" s="30"/>
      <c r="F210" s="30"/>
      <c r="G210" s="30"/>
      <c r="H210" s="30"/>
      <c r="I210" s="30"/>
      <c r="J210" s="30"/>
      <c r="K210" s="30"/>
      <c r="L210" s="30"/>
      <c r="M210" s="30"/>
      <c r="N210" s="30"/>
      <c r="O210" s="30"/>
      <c r="P210" s="30"/>
      <c r="Q210" s="10">
        <f t="shared" si="33"/>
        <v>0</v>
      </c>
      <c r="R210" s="166">
        <f t="shared" ref="R210:S252" ca="1" si="34">SUM(OFFSET($E210,0,0,1,R$5))</f>
        <v>0</v>
      </c>
      <c r="S210" s="166">
        <f t="shared" ca="1" si="34"/>
        <v>0</v>
      </c>
      <c r="T210" s="26"/>
      <c r="U210" s="26"/>
      <c r="V210" s="26"/>
      <c r="W210" s="26"/>
      <c r="X210" s="26"/>
      <c r="Y210" s="26"/>
      <c r="Z210" s="26"/>
      <c r="AA210" s="26"/>
      <c r="AB210" s="26"/>
      <c r="AC210" s="26"/>
      <c r="AD210" s="26"/>
      <c r="AE210" s="26"/>
      <c r="AF210" s="26"/>
      <c r="AG210" s="26"/>
      <c r="AH210" s="26"/>
      <c r="AI210" s="26"/>
      <c r="AJ210" s="26"/>
      <c r="AK210" s="3"/>
      <c r="AL210" s="3"/>
    </row>
    <row r="211" spans="1:38" hidden="1" x14ac:dyDescent="0.2">
      <c r="A211" s="58"/>
      <c r="B211" s="1"/>
      <c r="C211" s="22" t="s">
        <v>0</v>
      </c>
      <c r="D211" s="8"/>
      <c r="E211" s="30"/>
      <c r="F211" s="30"/>
      <c r="G211" s="30"/>
      <c r="H211" s="30"/>
      <c r="I211" s="30"/>
      <c r="J211" s="30"/>
      <c r="K211" s="30"/>
      <c r="L211" s="30"/>
      <c r="M211" s="30"/>
      <c r="N211" s="30"/>
      <c r="O211" s="30"/>
      <c r="P211" s="30"/>
      <c r="Q211" s="10">
        <f t="shared" si="33"/>
        <v>0</v>
      </c>
      <c r="R211" s="166">
        <f t="shared" ca="1" si="34"/>
        <v>0</v>
      </c>
      <c r="S211" s="166">
        <f t="shared" ca="1" si="34"/>
        <v>0</v>
      </c>
      <c r="T211" s="26"/>
      <c r="U211" s="26"/>
      <c r="V211" s="26"/>
      <c r="W211" s="26"/>
      <c r="X211" s="26"/>
      <c r="Y211" s="26"/>
      <c r="Z211" s="26"/>
      <c r="AA211" s="26"/>
      <c r="AB211" s="26"/>
      <c r="AC211" s="26"/>
      <c r="AD211" s="26"/>
      <c r="AE211" s="26"/>
      <c r="AF211" s="26"/>
      <c r="AG211" s="26"/>
      <c r="AH211" s="26"/>
      <c r="AI211" s="26"/>
      <c r="AJ211" s="26"/>
      <c r="AK211" s="3"/>
      <c r="AL211" s="3"/>
    </row>
    <row r="212" spans="1:38" hidden="1" x14ac:dyDescent="0.2">
      <c r="A212" s="58"/>
      <c r="B212" s="1"/>
      <c r="C212" s="22" t="s">
        <v>0</v>
      </c>
      <c r="D212" s="8"/>
      <c r="E212" s="30"/>
      <c r="F212" s="30"/>
      <c r="G212" s="30"/>
      <c r="H212" s="30"/>
      <c r="I212" s="30"/>
      <c r="J212" s="30"/>
      <c r="K212" s="30"/>
      <c r="L212" s="30"/>
      <c r="M212" s="30"/>
      <c r="N212" s="30"/>
      <c r="O212" s="30"/>
      <c r="P212" s="30"/>
      <c r="Q212" s="10">
        <f t="shared" si="33"/>
        <v>0</v>
      </c>
      <c r="R212" s="166">
        <f t="shared" ca="1" si="34"/>
        <v>0</v>
      </c>
      <c r="S212" s="166">
        <f t="shared" ca="1" si="34"/>
        <v>0</v>
      </c>
      <c r="T212" s="26"/>
      <c r="U212" s="26"/>
      <c r="V212" s="26"/>
      <c r="W212" s="26"/>
      <c r="X212" s="26"/>
      <c r="Y212" s="26"/>
      <c r="Z212" s="26"/>
      <c r="AA212" s="26"/>
      <c r="AB212" s="26"/>
      <c r="AC212" s="26"/>
      <c r="AD212" s="26"/>
      <c r="AE212" s="26"/>
      <c r="AF212" s="26"/>
      <c r="AG212" s="26"/>
      <c r="AH212" s="26"/>
      <c r="AI212" s="26"/>
      <c r="AJ212" s="26"/>
      <c r="AK212" s="3"/>
      <c r="AL212" s="3"/>
    </row>
    <row r="213" spans="1:38" hidden="1" x14ac:dyDescent="0.2">
      <c r="A213" s="58"/>
      <c r="B213" s="1"/>
      <c r="C213" s="22" t="s">
        <v>0</v>
      </c>
      <c r="D213" s="8"/>
      <c r="E213" s="30"/>
      <c r="F213" s="30"/>
      <c r="G213" s="30"/>
      <c r="H213" s="30"/>
      <c r="I213" s="30"/>
      <c r="J213" s="30"/>
      <c r="K213" s="30"/>
      <c r="L213" s="30"/>
      <c r="M213" s="30"/>
      <c r="N213" s="30"/>
      <c r="O213" s="30"/>
      <c r="P213" s="30"/>
      <c r="Q213" s="10">
        <f t="shared" si="33"/>
        <v>0</v>
      </c>
      <c r="R213" s="166">
        <f t="shared" ca="1" si="34"/>
        <v>0</v>
      </c>
      <c r="S213" s="166">
        <f t="shared" ca="1" si="34"/>
        <v>0</v>
      </c>
      <c r="T213" s="26"/>
      <c r="U213" s="26"/>
      <c r="V213" s="26"/>
      <c r="W213" s="26"/>
      <c r="X213" s="26"/>
      <c r="Y213" s="26"/>
      <c r="Z213" s="26"/>
      <c r="AA213" s="26"/>
      <c r="AB213" s="26"/>
      <c r="AC213" s="26"/>
      <c r="AD213" s="26"/>
      <c r="AE213" s="26"/>
      <c r="AF213" s="26"/>
      <c r="AG213" s="26"/>
      <c r="AH213" s="26"/>
      <c r="AI213" s="26"/>
      <c r="AJ213" s="26"/>
      <c r="AK213" s="3"/>
      <c r="AL213" s="3"/>
    </row>
    <row r="214" spans="1:38" hidden="1" x14ac:dyDescent="0.2">
      <c r="A214" s="58"/>
      <c r="B214" s="1"/>
      <c r="C214" s="22" t="s">
        <v>0</v>
      </c>
      <c r="D214" s="8"/>
      <c r="E214" s="30"/>
      <c r="F214" s="30"/>
      <c r="G214" s="30"/>
      <c r="H214" s="30"/>
      <c r="I214" s="30"/>
      <c r="J214" s="30"/>
      <c r="K214" s="30"/>
      <c r="L214" s="30"/>
      <c r="M214" s="30"/>
      <c r="N214" s="30"/>
      <c r="O214" s="30"/>
      <c r="P214" s="30"/>
      <c r="Q214" s="10">
        <f t="shared" si="33"/>
        <v>0</v>
      </c>
      <c r="R214" s="166">
        <f t="shared" ca="1" si="34"/>
        <v>0</v>
      </c>
      <c r="S214" s="166">
        <f t="shared" ca="1" si="34"/>
        <v>0</v>
      </c>
      <c r="T214" s="26"/>
      <c r="U214" s="26"/>
      <c r="V214" s="26"/>
      <c r="W214" s="26"/>
      <c r="X214" s="26"/>
      <c r="Y214" s="26"/>
      <c r="Z214" s="26"/>
      <c r="AA214" s="26"/>
      <c r="AB214" s="26"/>
      <c r="AC214" s="26"/>
      <c r="AD214" s="26"/>
      <c r="AE214" s="26"/>
      <c r="AF214" s="26"/>
      <c r="AG214" s="26"/>
      <c r="AH214" s="26"/>
      <c r="AI214" s="26"/>
      <c r="AJ214" s="26"/>
      <c r="AK214" s="3"/>
      <c r="AL214" s="3"/>
    </row>
    <row r="215" spans="1:38" hidden="1" x14ac:dyDescent="0.2">
      <c r="A215" s="58"/>
      <c r="B215" s="1"/>
      <c r="C215" s="22" t="s">
        <v>0</v>
      </c>
      <c r="D215" s="8"/>
      <c r="E215" s="30"/>
      <c r="F215" s="30"/>
      <c r="G215" s="30"/>
      <c r="H215" s="30"/>
      <c r="I215" s="30"/>
      <c r="J215" s="30"/>
      <c r="K215" s="30"/>
      <c r="L215" s="30"/>
      <c r="M215" s="30"/>
      <c r="N215" s="30"/>
      <c r="O215" s="30"/>
      <c r="P215" s="30"/>
      <c r="Q215" s="10">
        <f t="shared" si="33"/>
        <v>0</v>
      </c>
      <c r="R215" s="166">
        <f t="shared" ca="1" si="34"/>
        <v>0</v>
      </c>
      <c r="S215" s="166">
        <f t="shared" ca="1" si="34"/>
        <v>0</v>
      </c>
      <c r="T215" s="26"/>
      <c r="U215" s="26"/>
      <c r="V215" s="26"/>
      <c r="W215" s="26"/>
      <c r="X215" s="26"/>
      <c r="Y215" s="26"/>
      <c r="Z215" s="26"/>
      <c r="AA215" s="26"/>
      <c r="AB215" s="26"/>
      <c r="AC215" s="26"/>
      <c r="AD215" s="26"/>
      <c r="AE215" s="26"/>
      <c r="AF215" s="26"/>
      <c r="AG215" s="26"/>
      <c r="AH215" s="26"/>
      <c r="AI215" s="26"/>
      <c r="AJ215" s="26"/>
      <c r="AK215" s="3"/>
      <c r="AL215" s="3"/>
    </row>
    <row r="216" spans="1:38" hidden="1" x14ac:dyDescent="0.2">
      <c r="A216" s="58"/>
      <c r="B216" s="1"/>
      <c r="C216" s="22" t="s">
        <v>0</v>
      </c>
      <c r="D216" s="8"/>
      <c r="E216" s="30"/>
      <c r="F216" s="30"/>
      <c r="G216" s="30"/>
      <c r="H216" s="30"/>
      <c r="I216" s="30"/>
      <c r="J216" s="30"/>
      <c r="K216" s="30"/>
      <c r="L216" s="30"/>
      <c r="M216" s="30"/>
      <c r="N216" s="30"/>
      <c r="O216" s="30"/>
      <c r="P216" s="30"/>
      <c r="Q216" s="10">
        <f t="shared" si="33"/>
        <v>0</v>
      </c>
      <c r="R216" s="166">
        <f t="shared" ca="1" si="34"/>
        <v>0</v>
      </c>
      <c r="S216" s="166">
        <f t="shared" ca="1" si="34"/>
        <v>0</v>
      </c>
      <c r="T216" s="26"/>
      <c r="U216" s="26"/>
      <c r="V216" s="26"/>
      <c r="W216" s="26"/>
      <c r="X216" s="26"/>
      <c r="Y216" s="26"/>
      <c r="Z216" s="26"/>
      <c r="AA216" s="26"/>
      <c r="AB216" s="26"/>
      <c r="AC216" s="26"/>
      <c r="AD216" s="26"/>
      <c r="AE216" s="26"/>
      <c r="AF216" s="26"/>
      <c r="AG216" s="26"/>
      <c r="AH216" s="26"/>
      <c r="AI216" s="26"/>
      <c r="AJ216" s="26"/>
      <c r="AK216" s="3"/>
      <c r="AL216" s="3"/>
    </row>
    <row r="217" spans="1:38" hidden="1" x14ac:dyDescent="0.2">
      <c r="A217" s="58"/>
      <c r="B217" s="1"/>
      <c r="C217" s="8"/>
      <c r="D217" s="8"/>
      <c r="E217" s="8"/>
      <c r="F217" s="8"/>
      <c r="G217" s="8"/>
      <c r="H217" s="8"/>
      <c r="I217" s="8"/>
      <c r="J217" s="8"/>
      <c r="K217" s="8"/>
      <c r="L217" s="8"/>
      <c r="M217" s="8"/>
      <c r="N217" s="8"/>
      <c r="O217" s="8"/>
      <c r="P217" s="8"/>
      <c r="Q217" s="21"/>
      <c r="R217" s="166">
        <f t="shared" ca="1" si="34"/>
        <v>0</v>
      </c>
      <c r="S217" s="166">
        <f t="shared" ca="1" si="34"/>
        <v>0</v>
      </c>
      <c r="T217" s="26"/>
      <c r="U217" s="26"/>
      <c r="V217" s="26"/>
      <c r="W217" s="26"/>
      <c r="X217" s="26"/>
      <c r="Y217" s="26"/>
      <c r="Z217" s="26"/>
      <c r="AA217" s="26"/>
      <c r="AB217" s="26"/>
      <c r="AC217" s="26"/>
      <c r="AD217" s="26"/>
      <c r="AE217" s="26"/>
      <c r="AF217" s="26"/>
      <c r="AG217" s="26"/>
      <c r="AH217" s="26"/>
      <c r="AI217" s="26"/>
      <c r="AJ217" s="26"/>
      <c r="AK217" s="3"/>
      <c r="AL217" s="3"/>
    </row>
    <row r="218" spans="1:38" hidden="1" x14ac:dyDescent="0.2">
      <c r="A218" s="58"/>
      <c r="B218" s="85"/>
      <c r="C218" s="86" t="s">
        <v>217</v>
      </c>
      <c r="D218" s="8"/>
      <c r="E218" s="24">
        <f>SUM(E219:E233)</f>
        <v>0</v>
      </c>
      <c r="F218" s="24">
        <f t="shared" ref="F218:P218" si="35">SUM(F219:F233)</f>
        <v>0</v>
      </c>
      <c r="G218" s="24">
        <f t="shared" si="35"/>
        <v>0</v>
      </c>
      <c r="H218" s="24">
        <f t="shared" si="35"/>
        <v>0</v>
      </c>
      <c r="I218" s="24">
        <f t="shared" si="35"/>
        <v>0</v>
      </c>
      <c r="J218" s="24">
        <f t="shared" si="35"/>
        <v>0</v>
      </c>
      <c r="K218" s="24">
        <f t="shared" si="35"/>
        <v>0</v>
      </c>
      <c r="L218" s="24">
        <f t="shared" si="35"/>
        <v>0</v>
      </c>
      <c r="M218" s="24">
        <f t="shared" si="35"/>
        <v>0</v>
      </c>
      <c r="N218" s="24">
        <f t="shared" si="35"/>
        <v>0</v>
      </c>
      <c r="O218" s="24">
        <f t="shared" si="35"/>
        <v>0</v>
      </c>
      <c r="P218" s="24">
        <f t="shared" si="35"/>
        <v>0</v>
      </c>
      <c r="Q218" s="25">
        <f>SUM(Q219:Q233)</f>
        <v>0</v>
      </c>
      <c r="R218" s="166">
        <f t="shared" ca="1" si="34"/>
        <v>0</v>
      </c>
      <c r="S218" s="166">
        <f t="shared" ca="1" si="34"/>
        <v>0</v>
      </c>
      <c r="T218" s="26"/>
      <c r="U218" s="26"/>
      <c r="V218" s="26"/>
      <c r="W218" s="26"/>
      <c r="X218" s="26"/>
      <c r="Y218" s="26"/>
      <c r="Z218" s="26"/>
      <c r="AA218" s="26"/>
      <c r="AB218" s="26"/>
      <c r="AC218" s="26"/>
      <c r="AD218" s="26"/>
      <c r="AE218" s="26"/>
      <c r="AF218" s="26"/>
      <c r="AG218" s="26"/>
      <c r="AH218" s="26"/>
      <c r="AI218" s="26"/>
      <c r="AJ218" s="26"/>
      <c r="AK218" s="3"/>
      <c r="AL218" s="3"/>
    </row>
    <row r="219" spans="1:38" hidden="1" x14ac:dyDescent="0.2">
      <c r="A219" s="58"/>
      <c r="B219" s="1"/>
      <c r="C219" s="22" t="s">
        <v>0</v>
      </c>
      <c r="D219" s="8"/>
      <c r="E219" s="30"/>
      <c r="F219" s="30"/>
      <c r="G219" s="30"/>
      <c r="H219" s="30"/>
      <c r="I219" s="30"/>
      <c r="J219" s="30"/>
      <c r="K219" s="30"/>
      <c r="L219" s="30"/>
      <c r="M219" s="30"/>
      <c r="N219" s="30"/>
      <c r="O219" s="30"/>
      <c r="P219" s="30"/>
      <c r="Q219" s="10">
        <f t="shared" ref="Q219:Q233" si="36">SUM(E219:P219)</f>
        <v>0</v>
      </c>
      <c r="R219" s="166">
        <f t="shared" ca="1" si="34"/>
        <v>0</v>
      </c>
      <c r="S219" s="166">
        <f t="shared" ca="1" si="34"/>
        <v>0</v>
      </c>
      <c r="T219" s="26"/>
      <c r="U219" s="26"/>
      <c r="V219" s="26"/>
      <c r="W219" s="26"/>
      <c r="X219" s="26"/>
      <c r="Y219" s="26"/>
      <c r="Z219" s="26"/>
      <c r="AA219" s="26"/>
      <c r="AB219" s="26"/>
      <c r="AC219" s="26"/>
      <c r="AD219" s="26"/>
      <c r="AE219" s="26"/>
      <c r="AF219" s="26"/>
      <c r="AG219" s="26"/>
      <c r="AH219" s="26"/>
      <c r="AI219" s="26"/>
      <c r="AJ219" s="26"/>
      <c r="AK219" s="3"/>
      <c r="AL219" s="3"/>
    </row>
    <row r="220" spans="1:38" hidden="1" x14ac:dyDescent="0.2">
      <c r="A220" s="58"/>
      <c r="B220" s="1"/>
      <c r="C220" s="22" t="s">
        <v>0</v>
      </c>
      <c r="D220" s="8"/>
      <c r="E220" s="30"/>
      <c r="F220" s="30"/>
      <c r="G220" s="30"/>
      <c r="H220" s="30"/>
      <c r="I220" s="30"/>
      <c r="J220" s="30"/>
      <c r="K220" s="30"/>
      <c r="L220" s="30"/>
      <c r="M220" s="30"/>
      <c r="N220" s="30"/>
      <c r="O220" s="30"/>
      <c r="P220" s="30"/>
      <c r="Q220" s="10">
        <f t="shared" si="36"/>
        <v>0</v>
      </c>
      <c r="R220" s="166">
        <f t="shared" ca="1" si="34"/>
        <v>0</v>
      </c>
      <c r="S220" s="166">
        <f t="shared" ca="1" si="34"/>
        <v>0</v>
      </c>
      <c r="T220" s="26"/>
      <c r="U220" s="26"/>
      <c r="V220" s="26"/>
      <c r="W220" s="26"/>
      <c r="X220" s="26"/>
      <c r="Y220" s="26"/>
      <c r="Z220" s="26"/>
      <c r="AA220" s="26"/>
      <c r="AB220" s="26"/>
      <c r="AC220" s="26"/>
      <c r="AD220" s="26"/>
      <c r="AE220" s="26"/>
      <c r="AF220" s="26"/>
      <c r="AG220" s="26"/>
      <c r="AH220" s="26"/>
      <c r="AI220" s="26"/>
      <c r="AJ220" s="26"/>
      <c r="AK220" s="3"/>
      <c r="AL220" s="3"/>
    </row>
    <row r="221" spans="1:38" hidden="1" x14ac:dyDescent="0.2">
      <c r="A221" s="58"/>
      <c r="B221" s="1"/>
      <c r="C221" s="22" t="s">
        <v>0</v>
      </c>
      <c r="D221" s="8"/>
      <c r="E221" s="30"/>
      <c r="F221" s="30"/>
      <c r="G221" s="30"/>
      <c r="H221" s="30"/>
      <c r="I221" s="30"/>
      <c r="J221" s="30"/>
      <c r="K221" s="30"/>
      <c r="L221" s="30"/>
      <c r="M221" s="30"/>
      <c r="N221" s="30"/>
      <c r="O221" s="30"/>
      <c r="P221" s="30"/>
      <c r="Q221" s="10">
        <f t="shared" si="36"/>
        <v>0</v>
      </c>
      <c r="R221" s="166">
        <f t="shared" ca="1" si="34"/>
        <v>0</v>
      </c>
      <c r="S221" s="166">
        <f t="shared" ca="1" si="34"/>
        <v>0</v>
      </c>
      <c r="T221" s="26"/>
      <c r="U221" s="26"/>
      <c r="V221" s="26"/>
      <c r="W221" s="26"/>
      <c r="X221" s="26"/>
      <c r="Y221" s="26"/>
      <c r="Z221" s="26"/>
      <c r="AA221" s="26"/>
      <c r="AB221" s="26"/>
      <c r="AC221" s="26"/>
      <c r="AD221" s="26"/>
      <c r="AE221" s="26"/>
      <c r="AF221" s="26"/>
      <c r="AG221" s="26"/>
      <c r="AH221" s="26"/>
      <c r="AI221" s="26"/>
      <c r="AJ221" s="26"/>
      <c r="AK221" s="3"/>
      <c r="AL221" s="3"/>
    </row>
    <row r="222" spans="1:38" hidden="1" x14ac:dyDescent="0.2">
      <c r="A222" s="58"/>
      <c r="B222" s="1"/>
      <c r="C222" s="22" t="s">
        <v>0</v>
      </c>
      <c r="D222" s="8"/>
      <c r="E222" s="30"/>
      <c r="F222" s="30"/>
      <c r="G222" s="30"/>
      <c r="H222" s="30"/>
      <c r="I222" s="30"/>
      <c r="J222" s="30"/>
      <c r="K222" s="30"/>
      <c r="L222" s="30"/>
      <c r="M222" s="30"/>
      <c r="N222" s="30"/>
      <c r="O222" s="30"/>
      <c r="P222" s="30"/>
      <c r="Q222" s="10">
        <f t="shared" si="36"/>
        <v>0</v>
      </c>
      <c r="R222" s="166">
        <f t="shared" ca="1" si="34"/>
        <v>0</v>
      </c>
      <c r="S222" s="166">
        <f t="shared" ca="1" si="34"/>
        <v>0</v>
      </c>
      <c r="T222" s="26"/>
      <c r="U222" s="26"/>
      <c r="V222" s="26"/>
      <c r="W222" s="26"/>
      <c r="X222" s="26"/>
      <c r="Y222" s="26"/>
      <c r="Z222" s="26"/>
      <c r="AA222" s="26"/>
      <c r="AB222" s="26"/>
      <c r="AC222" s="26"/>
      <c r="AD222" s="26"/>
      <c r="AE222" s="26"/>
      <c r="AF222" s="26"/>
      <c r="AG222" s="26"/>
      <c r="AH222" s="26"/>
      <c r="AI222" s="26"/>
      <c r="AJ222" s="26"/>
      <c r="AK222" s="3"/>
      <c r="AL222" s="3"/>
    </row>
    <row r="223" spans="1:38" hidden="1" x14ac:dyDescent="0.2">
      <c r="A223" s="58"/>
      <c r="B223" s="1"/>
      <c r="C223" s="22" t="s">
        <v>0</v>
      </c>
      <c r="D223" s="8"/>
      <c r="E223" s="30"/>
      <c r="F223" s="30"/>
      <c r="G223" s="30"/>
      <c r="H223" s="30"/>
      <c r="I223" s="30"/>
      <c r="J223" s="30"/>
      <c r="K223" s="30"/>
      <c r="L223" s="30"/>
      <c r="M223" s="30"/>
      <c r="N223" s="30"/>
      <c r="O223" s="30"/>
      <c r="P223" s="30"/>
      <c r="Q223" s="10">
        <f t="shared" si="36"/>
        <v>0</v>
      </c>
      <c r="R223" s="166">
        <f t="shared" ca="1" si="34"/>
        <v>0</v>
      </c>
      <c r="S223" s="166">
        <f t="shared" ca="1" si="34"/>
        <v>0</v>
      </c>
      <c r="T223" s="26"/>
      <c r="U223" s="26"/>
      <c r="V223" s="26"/>
      <c r="W223" s="26"/>
      <c r="X223" s="26"/>
      <c r="Y223" s="26"/>
      <c r="Z223" s="26"/>
      <c r="AA223" s="26"/>
      <c r="AB223" s="26"/>
      <c r="AC223" s="26"/>
      <c r="AD223" s="26"/>
      <c r="AE223" s="26"/>
      <c r="AF223" s="26"/>
      <c r="AG223" s="26"/>
      <c r="AH223" s="26"/>
      <c r="AI223" s="26"/>
      <c r="AJ223" s="26"/>
      <c r="AK223" s="3"/>
      <c r="AL223" s="3"/>
    </row>
    <row r="224" spans="1:38" hidden="1" x14ac:dyDescent="0.2">
      <c r="A224" s="58"/>
      <c r="B224" s="1"/>
      <c r="C224" s="22" t="s">
        <v>0</v>
      </c>
      <c r="D224" s="8"/>
      <c r="E224" s="30"/>
      <c r="F224" s="30"/>
      <c r="G224" s="30"/>
      <c r="H224" s="30"/>
      <c r="I224" s="30"/>
      <c r="J224" s="30"/>
      <c r="K224" s="30"/>
      <c r="L224" s="30"/>
      <c r="M224" s="30"/>
      <c r="N224" s="30"/>
      <c r="O224" s="30"/>
      <c r="P224" s="30"/>
      <c r="Q224" s="10">
        <f t="shared" si="36"/>
        <v>0</v>
      </c>
      <c r="R224" s="166">
        <f t="shared" ca="1" si="34"/>
        <v>0</v>
      </c>
      <c r="S224" s="166">
        <f t="shared" ca="1" si="34"/>
        <v>0</v>
      </c>
      <c r="T224" s="26"/>
      <c r="U224" s="26"/>
      <c r="V224" s="26"/>
      <c r="W224" s="26"/>
      <c r="X224" s="26"/>
      <c r="Y224" s="26"/>
      <c r="Z224" s="26"/>
      <c r="AA224" s="26"/>
      <c r="AB224" s="26"/>
      <c r="AC224" s="26"/>
      <c r="AD224" s="26"/>
      <c r="AE224" s="26"/>
      <c r="AF224" s="26"/>
      <c r="AG224" s="26"/>
      <c r="AH224" s="26"/>
      <c r="AI224" s="26"/>
      <c r="AJ224" s="26"/>
      <c r="AK224" s="3"/>
      <c r="AL224" s="3"/>
    </row>
    <row r="225" spans="1:38" hidden="1" x14ac:dyDescent="0.2">
      <c r="A225" s="58"/>
      <c r="B225" s="1"/>
      <c r="C225" s="22" t="s">
        <v>0</v>
      </c>
      <c r="D225" s="8"/>
      <c r="E225" s="30"/>
      <c r="F225" s="30"/>
      <c r="G225" s="30"/>
      <c r="H225" s="30"/>
      <c r="I225" s="30"/>
      <c r="J225" s="30"/>
      <c r="K225" s="30"/>
      <c r="L225" s="30"/>
      <c r="M225" s="30"/>
      <c r="N225" s="30"/>
      <c r="O225" s="30"/>
      <c r="P225" s="30"/>
      <c r="Q225" s="10">
        <f t="shared" si="36"/>
        <v>0</v>
      </c>
      <c r="R225" s="166">
        <f t="shared" ca="1" si="34"/>
        <v>0</v>
      </c>
      <c r="S225" s="166">
        <f t="shared" ca="1" si="34"/>
        <v>0</v>
      </c>
      <c r="T225" s="26"/>
      <c r="U225" s="26"/>
      <c r="V225" s="26"/>
      <c r="W225" s="26"/>
      <c r="X225" s="26"/>
      <c r="Y225" s="26"/>
      <c r="Z225" s="26"/>
      <c r="AA225" s="26"/>
      <c r="AB225" s="26"/>
      <c r="AC225" s="26"/>
      <c r="AD225" s="26"/>
      <c r="AE225" s="26"/>
      <c r="AF225" s="26"/>
      <c r="AG225" s="26"/>
      <c r="AH225" s="26"/>
      <c r="AI225" s="26"/>
      <c r="AJ225" s="26"/>
      <c r="AK225" s="3"/>
      <c r="AL225" s="3"/>
    </row>
    <row r="226" spans="1:38" hidden="1" x14ac:dyDescent="0.2">
      <c r="A226" s="58"/>
      <c r="B226" s="1"/>
      <c r="C226" s="22" t="s">
        <v>0</v>
      </c>
      <c r="D226" s="8"/>
      <c r="E226" s="30"/>
      <c r="F226" s="30"/>
      <c r="G226" s="30"/>
      <c r="H226" s="30"/>
      <c r="I226" s="30"/>
      <c r="J226" s="30"/>
      <c r="K226" s="30"/>
      <c r="L226" s="30"/>
      <c r="M226" s="30"/>
      <c r="N226" s="30"/>
      <c r="O226" s="30"/>
      <c r="P226" s="30"/>
      <c r="Q226" s="10">
        <f t="shared" si="36"/>
        <v>0</v>
      </c>
      <c r="R226" s="166">
        <f t="shared" ca="1" si="34"/>
        <v>0</v>
      </c>
      <c r="S226" s="166">
        <f t="shared" ca="1" si="34"/>
        <v>0</v>
      </c>
      <c r="T226" s="26"/>
      <c r="U226" s="26"/>
      <c r="V226" s="26"/>
      <c r="W226" s="26"/>
      <c r="X226" s="26"/>
      <c r="Y226" s="26"/>
      <c r="Z226" s="26"/>
      <c r="AA226" s="26"/>
      <c r="AB226" s="26"/>
      <c r="AC226" s="26"/>
      <c r="AD226" s="26"/>
      <c r="AE226" s="26"/>
      <c r="AF226" s="26"/>
      <c r="AG226" s="26"/>
      <c r="AH226" s="26"/>
      <c r="AI226" s="26"/>
      <c r="AJ226" s="26"/>
      <c r="AK226" s="3"/>
      <c r="AL226" s="3"/>
    </row>
    <row r="227" spans="1:38" hidden="1" x14ac:dyDescent="0.2">
      <c r="A227" s="58"/>
      <c r="B227" s="1"/>
      <c r="C227" s="22" t="s">
        <v>0</v>
      </c>
      <c r="D227" s="8"/>
      <c r="E227" s="30"/>
      <c r="F227" s="30"/>
      <c r="G227" s="30"/>
      <c r="H227" s="30"/>
      <c r="I227" s="30"/>
      <c r="J227" s="30"/>
      <c r="K227" s="30"/>
      <c r="L227" s="30"/>
      <c r="M227" s="30"/>
      <c r="N227" s="30"/>
      <c r="O227" s="30"/>
      <c r="P227" s="30"/>
      <c r="Q227" s="10">
        <f t="shared" si="36"/>
        <v>0</v>
      </c>
      <c r="R227" s="166">
        <f t="shared" ca="1" si="34"/>
        <v>0</v>
      </c>
      <c r="S227" s="166">
        <f t="shared" ca="1" si="34"/>
        <v>0</v>
      </c>
      <c r="T227" s="26"/>
      <c r="U227" s="26"/>
      <c r="V227" s="26"/>
      <c r="W227" s="26"/>
      <c r="X227" s="26"/>
      <c r="Y227" s="26"/>
      <c r="Z227" s="26"/>
      <c r="AA227" s="26"/>
      <c r="AB227" s="26"/>
      <c r="AC227" s="26"/>
      <c r="AD227" s="26"/>
      <c r="AE227" s="26"/>
      <c r="AF227" s="26"/>
      <c r="AG227" s="26"/>
      <c r="AH227" s="26"/>
      <c r="AI227" s="26"/>
      <c r="AJ227" s="26"/>
      <c r="AK227" s="3"/>
      <c r="AL227" s="3"/>
    </row>
    <row r="228" spans="1:38" hidden="1" x14ac:dyDescent="0.2">
      <c r="A228" s="58"/>
      <c r="B228" s="1"/>
      <c r="C228" s="22" t="s">
        <v>0</v>
      </c>
      <c r="D228" s="8"/>
      <c r="E228" s="30"/>
      <c r="F228" s="30"/>
      <c r="G228" s="30"/>
      <c r="H228" s="30"/>
      <c r="I228" s="30"/>
      <c r="J228" s="30"/>
      <c r="K228" s="30"/>
      <c r="L228" s="30"/>
      <c r="M228" s="30"/>
      <c r="N228" s="30"/>
      <c r="O228" s="30"/>
      <c r="P228" s="30"/>
      <c r="Q228" s="10">
        <f t="shared" si="36"/>
        <v>0</v>
      </c>
      <c r="R228" s="166">
        <f t="shared" ca="1" si="34"/>
        <v>0</v>
      </c>
      <c r="S228" s="166">
        <f t="shared" ca="1" si="34"/>
        <v>0</v>
      </c>
      <c r="T228" s="26"/>
      <c r="U228" s="26"/>
      <c r="V228" s="26"/>
      <c r="W228" s="26"/>
      <c r="X228" s="26"/>
      <c r="Y228" s="26"/>
      <c r="Z228" s="26"/>
      <c r="AA228" s="26"/>
      <c r="AB228" s="26"/>
      <c r="AC228" s="26"/>
      <c r="AD228" s="26"/>
      <c r="AE228" s="26"/>
      <c r="AF228" s="26"/>
      <c r="AG228" s="26"/>
      <c r="AH228" s="26"/>
      <c r="AI228" s="26"/>
      <c r="AJ228" s="26"/>
      <c r="AK228" s="3"/>
      <c r="AL228" s="3"/>
    </row>
    <row r="229" spans="1:38" hidden="1" x14ac:dyDescent="0.2">
      <c r="A229" s="58"/>
      <c r="B229" s="1"/>
      <c r="C229" s="22" t="s">
        <v>0</v>
      </c>
      <c r="D229" s="8"/>
      <c r="E229" s="30"/>
      <c r="F229" s="30"/>
      <c r="G229" s="30"/>
      <c r="H229" s="30"/>
      <c r="I229" s="30"/>
      <c r="J229" s="30"/>
      <c r="K229" s="30"/>
      <c r="L229" s="30"/>
      <c r="M229" s="30"/>
      <c r="N229" s="30"/>
      <c r="O229" s="30"/>
      <c r="P229" s="30"/>
      <c r="Q229" s="10">
        <f t="shared" si="36"/>
        <v>0</v>
      </c>
      <c r="R229" s="166">
        <f t="shared" ca="1" si="34"/>
        <v>0</v>
      </c>
      <c r="S229" s="166">
        <f t="shared" ca="1" si="34"/>
        <v>0</v>
      </c>
      <c r="T229" s="26"/>
      <c r="U229" s="26"/>
      <c r="V229" s="26"/>
      <c r="W229" s="26"/>
      <c r="X229" s="26"/>
      <c r="Y229" s="26"/>
      <c r="Z229" s="26"/>
      <c r="AA229" s="26"/>
      <c r="AB229" s="26"/>
      <c r="AC229" s="26"/>
      <c r="AD229" s="26"/>
      <c r="AE229" s="26"/>
      <c r="AF229" s="26"/>
      <c r="AG229" s="26"/>
      <c r="AH229" s="26"/>
      <c r="AI229" s="26"/>
      <c r="AJ229" s="26"/>
      <c r="AK229" s="3"/>
      <c r="AL229" s="3"/>
    </row>
    <row r="230" spans="1:38" hidden="1" x14ac:dyDescent="0.2">
      <c r="A230" s="58"/>
      <c r="B230" s="1"/>
      <c r="C230" s="22" t="s">
        <v>0</v>
      </c>
      <c r="D230" s="8"/>
      <c r="E230" s="30"/>
      <c r="F230" s="30"/>
      <c r="G230" s="30"/>
      <c r="H230" s="30"/>
      <c r="I230" s="30"/>
      <c r="J230" s="30"/>
      <c r="K230" s="30"/>
      <c r="L230" s="30"/>
      <c r="M230" s="30"/>
      <c r="N230" s="30"/>
      <c r="O230" s="30"/>
      <c r="P230" s="30"/>
      <c r="Q230" s="10">
        <f t="shared" si="36"/>
        <v>0</v>
      </c>
      <c r="R230" s="166">
        <f t="shared" ca="1" si="34"/>
        <v>0</v>
      </c>
      <c r="S230" s="166">
        <f t="shared" ca="1" si="34"/>
        <v>0</v>
      </c>
      <c r="T230" s="26"/>
      <c r="U230" s="26"/>
      <c r="V230" s="26"/>
      <c r="W230" s="26"/>
      <c r="X230" s="26"/>
      <c r="Y230" s="26"/>
      <c r="Z230" s="26"/>
      <c r="AA230" s="26"/>
      <c r="AB230" s="26"/>
      <c r="AC230" s="26"/>
      <c r="AD230" s="26"/>
      <c r="AE230" s="26"/>
      <c r="AF230" s="26"/>
      <c r="AG230" s="26"/>
      <c r="AH230" s="26"/>
      <c r="AI230" s="26"/>
      <c r="AJ230" s="26"/>
      <c r="AK230" s="3"/>
      <c r="AL230" s="3"/>
    </row>
    <row r="231" spans="1:38" hidden="1" x14ac:dyDescent="0.2">
      <c r="A231" s="58"/>
      <c r="B231" s="1"/>
      <c r="C231" s="22" t="s">
        <v>0</v>
      </c>
      <c r="D231" s="8"/>
      <c r="E231" s="30"/>
      <c r="F231" s="30"/>
      <c r="G231" s="30"/>
      <c r="H231" s="30"/>
      <c r="I231" s="30"/>
      <c r="J231" s="30"/>
      <c r="K231" s="30"/>
      <c r="L231" s="30"/>
      <c r="M231" s="30"/>
      <c r="N231" s="30"/>
      <c r="O231" s="30"/>
      <c r="P231" s="30"/>
      <c r="Q231" s="10">
        <f t="shared" si="36"/>
        <v>0</v>
      </c>
      <c r="R231" s="166">
        <f t="shared" ca="1" si="34"/>
        <v>0</v>
      </c>
      <c r="S231" s="166">
        <f t="shared" ca="1" si="34"/>
        <v>0</v>
      </c>
      <c r="T231" s="26"/>
      <c r="U231" s="26"/>
      <c r="V231" s="26"/>
      <c r="W231" s="26"/>
      <c r="X231" s="26"/>
      <c r="Y231" s="26"/>
      <c r="Z231" s="26"/>
      <c r="AA231" s="26"/>
      <c r="AB231" s="26"/>
      <c r="AC231" s="26"/>
      <c r="AD231" s="26"/>
      <c r="AE231" s="26"/>
      <c r="AF231" s="26"/>
      <c r="AG231" s="26"/>
      <c r="AH231" s="26"/>
      <c r="AI231" s="26"/>
      <c r="AJ231" s="26"/>
      <c r="AK231" s="3"/>
      <c r="AL231" s="3"/>
    </row>
    <row r="232" spans="1:38" hidden="1" x14ac:dyDescent="0.2">
      <c r="A232" s="58"/>
      <c r="B232" s="1"/>
      <c r="C232" s="22" t="s">
        <v>0</v>
      </c>
      <c r="D232" s="8"/>
      <c r="E232" s="30"/>
      <c r="F232" s="30"/>
      <c r="G232" s="30"/>
      <c r="H232" s="30"/>
      <c r="I232" s="30"/>
      <c r="J232" s="30"/>
      <c r="K232" s="30"/>
      <c r="L232" s="30"/>
      <c r="M232" s="30"/>
      <c r="N232" s="30"/>
      <c r="O232" s="30"/>
      <c r="P232" s="30"/>
      <c r="Q232" s="10">
        <f t="shared" si="36"/>
        <v>0</v>
      </c>
      <c r="R232" s="166">
        <f t="shared" ca="1" si="34"/>
        <v>0</v>
      </c>
      <c r="S232" s="166">
        <f t="shared" ca="1" si="34"/>
        <v>0</v>
      </c>
      <c r="T232" s="26"/>
      <c r="U232" s="26"/>
      <c r="V232" s="26"/>
      <c r="W232" s="26"/>
      <c r="X232" s="26"/>
      <c r="Y232" s="26"/>
      <c r="Z232" s="26"/>
      <c r="AA232" s="26"/>
      <c r="AB232" s="26"/>
      <c r="AC232" s="26"/>
      <c r="AD232" s="26"/>
      <c r="AE232" s="26"/>
      <c r="AF232" s="26"/>
      <c r="AG232" s="26"/>
      <c r="AH232" s="26"/>
      <c r="AI232" s="26"/>
      <c r="AJ232" s="26"/>
      <c r="AK232" s="3"/>
      <c r="AL232" s="3"/>
    </row>
    <row r="233" spans="1:38" hidden="1" x14ac:dyDescent="0.2">
      <c r="A233" s="58"/>
      <c r="B233" s="1"/>
      <c r="C233" s="22" t="s">
        <v>0</v>
      </c>
      <c r="D233" s="8"/>
      <c r="E233" s="30"/>
      <c r="F233" s="30"/>
      <c r="G233" s="30"/>
      <c r="H233" s="30"/>
      <c r="I233" s="30"/>
      <c r="J233" s="30"/>
      <c r="K233" s="30"/>
      <c r="L233" s="30"/>
      <c r="M233" s="30"/>
      <c r="N233" s="30"/>
      <c r="O233" s="30"/>
      <c r="P233" s="30"/>
      <c r="Q233" s="10">
        <f t="shared" si="36"/>
        <v>0</v>
      </c>
      <c r="R233" s="166">
        <f t="shared" ca="1" si="34"/>
        <v>0</v>
      </c>
      <c r="S233" s="166">
        <f t="shared" ca="1" si="34"/>
        <v>0</v>
      </c>
      <c r="T233" s="26"/>
      <c r="U233" s="26"/>
      <c r="V233" s="26"/>
      <c r="W233" s="26"/>
      <c r="X233" s="26"/>
      <c r="Y233" s="26"/>
      <c r="Z233" s="26"/>
      <c r="AA233" s="26"/>
      <c r="AB233" s="26"/>
      <c r="AC233" s="26"/>
      <c r="AD233" s="26"/>
      <c r="AE233" s="26"/>
      <c r="AF233" s="26"/>
      <c r="AG233" s="26"/>
      <c r="AH233" s="26"/>
      <c r="AI233" s="26"/>
      <c r="AJ233" s="26"/>
      <c r="AK233" s="3"/>
      <c r="AL233" s="3"/>
    </row>
    <row r="234" spans="1:38" hidden="1" x14ac:dyDescent="0.2">
      <c r="A234" s="58"/>
      <c r="B234" s="1"/>
      <c r="C234" s="8"/>
      <c r="D234" s="8"/>
      <c r="E234" s="8"/>
      <c r="F234" s="8"/>
      <c r="G234" s="8"/>
      <c r="H234" s="8"/>
      <c r="I234" s="8"/>
      <c r="J234" s="8"/>
      <c r="K234" s="8"/>
      <c r="L234" s="8"/>
      <c r="M234" s="8"/>
      <c r="N234" s="8"/>
      <c r="O234" s="8"/>
      <c r="P234" s="8"/>
      <c r="Q234" s="21"/>
      <c r="R234" s="166">
        <f t="shared" ca="1" si="34"/>
        <v>0</v>
      </c>
      <c r="S234" s="166">
        <f t="shared" ca="1" si="34"/>
        <v>0</v>
      </c>
      <c r="T234" s="26"/>
      <c r="U234" s="26"/>
      <c r="V234" s="26"/>
      <c r="W234" s="26"/>
      <c r="X234" s="26"/>
      <c r="Y234" s="26"/>
      <c r="Z234" s="26"/>
      <c r="AA234" s="26"/>
      <c r="AB234" s="26"/>
      <c r="AC234" s="26"/>
      <c r="AD234" s="26"/>
      <c r="AE234" s="26"/>
      <c r="AF234" s="26"/>
      <c r="AG234" s="26"/>
      <c r="AH234" s="26"/>
      <c r="AI234" s="26"/>
      <c r="AJ234" s="26"/>
      <c r="AK234" s="3"/>
      <c r="AL234" s="3"/>
    </row>
    <row r="235" spans="1:38" hidden="1" x14ac:dyDescent="0.2">
      <c r="A235" s="58"/>
      <c r="B235" s="85"/>
      <c r="C235" s="86" t="s">
        <v>216</v>
      </c>
      <c r="D235" s="8"/>
      <c r="E235" s="24">
        <f>SUM(E236:E252)</f>
        <v>0</v>
      </c>
      <c r="F235" s="24">
        <f t="shared" ref="F235:P235" si="37">SUM(F236:F252)</f>
        <v>0</v>
      </c>
      <c r="G235" s="24">
        <f t="shared" si="37"/>
        <v>0</v>
      </c>
      <c r="H235" s="24">
        <f t="shared" si="37"/>
        <v>0</v>
      </c>
      <c r="I235" s="24">
        <f t="shared" si="37"/>
        <v>0</v>
      </c>
      <c r="J235" s="24">
        <f t="shared" si="37"/>
        <v>0</v>
      </c>
      <c r="K235" s="24">
        <f t="shared" si="37"/>
        <v>0</v>
      </c>
      <c r="L235" s="24">
        <f t="shared" si="37"/>
        <v>0</v>
      </c>
      <c r="M235" s="24">
        <f t="shared" si="37"/>
        <v>0</v>
      </c>
      <c r="N235" s="24">
        <f t="shared" si="37"/>
        <v>0</v>
      </c>
      <c r="O235" s="24">
        <f t="shared" si="37"/>
        <v>0</v>
      </c>
      <c r="P235" s="24">
        <f t="shared" si="37"/>
        <v>0</v>
      </c>
      <c r="Q235" s="25">
        <f>SUM(Q236:Q252)</f>
        <v>0</v>
      </c>
      <c r="R235" s="166">
        <f t="shared" ca="1" si="34"/>
        <v>0</v>
      </c>
      <c r="S235" s="166">
        <f t="shared" ca="1" si="34"/>
        <v>0</v>
      </c>
      <c r="T235" s="26"/>
      <c r="U235" s="26"/>
      <c r="V235" s="26"/>
      <c r="W235" s="26"/>
      <c r="X235" s="26"/>
      <c r="Y235" s="26"/>
      <c r="Z235" s="26"/>
      <c r="AA235" s="26"/>
      <c r="AB235" s="26"/>
      <c r="AC235" s="26"/>
      <c r="AD235" s="26"/>
      <c r="AE235" s="26"/>
      <c r="AF235" s="26"/>
      <c r="AG235" s="26"/>
      <c r="AH235" s="26"/>
      <c r="AI235" s="26"/>
      <c r="AJ235" s="26"/>
      <c r="AK235" s="3"/>
      <c r="AL235" s="3"/>
    </row>
    <row r="236" spans="1:38" hidden="1" x14ac:dyDescent="0.2">
      <c r="A236" s="58"/>
      <c r="B236" s="1"/>
      <c r="C236" s="22" t="s">
        <v>0</v>
      </c>
      <c r="D236" s="8"/>
      <c r="E236" s="30"/>
      <c r="F236" s="30"/>
      <c r="G236" s="30"/>
      <c r="H236" s="30"/>
      <c r="I236" s="30"/>
      <c r="J236" s="30"/>
      <c r="K236" s="30"/>
      <c r="L236" s="30"/>
      <c r="M236" s="30"/>
      <c r="N236" s="30"/>
      <c r="O236" s="30"/>
      <c r="P236" s="30"/>
      <c r="Q236" s="10">
        <f t="shared" ref="Q236:Q252" si="38">SUM(E236:P236)</f>
        <v>0</v>
      </c>
      <c r="R236" s="166">
        <f t="shared" ca="1" si="34"/>
        <v>0</v>
      </c>
      <c r="S236" s="166">
        <f t="shared" ca="1" si="34"/>
        <v>0</v>
      </c>
      <c r="T236" s="26"/>
      <c r="U236" s="26"/>
      <c r="V236" s="26"/>
      <c r="W236" s="26"/>
      <c r="X236" s="26"/>
      <c r="Y236" s="26"/>
      <c r="Z236" s="26"/>
      <c r="AA236" s="26"/>
      <c r="AB236" s="26"/>
      <c r="AC236" s="26"/>
      <c r="AD236" s="26"/>
      <c r="AE236" s="26"/>
      <c r="AF236" s="26"/>
      <c r="AG236" s="26"/>
      <c r="AH236" s="26"/>
      <c r="AI236" s="26"/>
      <c r="AJ236" s="26"/>
      <c r="AK236" s="3"/>
      <c r="AL236" s="3"/>
    </row>
    <row r="237" spans="1:38" hidden="1" x14ac:dyDescent="0.2">
      <c r="A237" s="58"/>
      <c r="B237" s="1"/>
      <c r="C237" s="22" t="s">
        <v>0</v>
      </c>
      <c r="D237" s="8"/>
      <c r="E237" s="30"/>
      <c r="F237" s="30"/>
      <c r="G237" s="30"/>
      <c r="H237" s="30"/>
      <c r="I237" s="30"/>
      <c r="J237" s="30"/>
      <c r="K237" s="30"/>
      <c r="L237" s="30"/>
      <c r="M237" s="30"/>
      <c r="N237" s="30"/>
      <c r="O237" s="30"/>
      <c r="P237" s="30"/>
      <c r="Q237" s="10">
        <f t="shared" si="38"/>
        <v>0</v>
      </c>
      <c r="R237" s="166">
        <f t="shared" ca="1" si="34"/>
        <v>0</v>
      </c>
      <c r="S237" s="166">
        <f t="shared" ca="1" si="34"/>
        <v>0</v>
      </c>
      <c r="T237" s="26"/>
      <c r="U237" s="26"/>
      <c r="V237" s="26"/>
      <c r="W237" s="26"/>
      <c r="X237" s="26"/>
      <c r="Y237" s="26"/>
      <c r="Z237" s="26"/>
      <c r="AA237" s="26"/>
      <c r="AB237" s="26"/>
      <c r="AC237" s="26"/>
      <c r="AD237" s="26"/>
      <c r="AE237" s="26"/>
      <c r="AF237" s="26"/>
      <c r="AG237" s="26"/>
      <c r="AH237" s="26"/>
      <c r="AI237" s="26"/>
      <c r="AJ237" s="26"/>
      <c r="AK237" s="3"/>
      <c r="AL237" s="3"/>
    </row>
    <row r="238" spans="1:38" hidden="1" x14ac:dyDescent="0.2">
      <c r="A238" s="58"/>
      <c r="B238" s="1"/>
      <c r="C238" s="22" t="s">
        <v>0</v>
      </c>
      <c r="D238" s="8"/>
      <c r="E238" s="30"/>
      <c r="F238" s="30"/>
      <c r="G238" s="30"/>
      <c r="H238" s="30"/>
      <c r="I238" s="30"/>
      <c r="J238" s="30"/>
      <c r="K238" s="30"/>
      <c r="L238" s="30"/>
      <c r="M238" s="30"/>
      <c r="N238" s="30"/>
      <c r="O238" s="30"/>
      <c r="P238" s="30"/>
      <c r="Q238" s="10">
        <f t="shared" si="38"/>
        <v>0</v>
      </c>
      <c r="R238" s="166">
        <f t="shared" ca="1" si="34"/>
        <v>0</v>
      </c>
      <c r="S238" s="166">
        <f t="shared" ca="1" si="34"/>
        <v>0</v>
      </c>
      <c r="T238" s="26"/>
      <c r="U238" s="26"/>
      <c r="V238" s="26"/>
      <c r="W238" s="26"/>
      <c r="X238" s="26"/>
      <c r="Y238" s="26"/>
      <c r="Z238" s="26"/>
      <c r="AA238" s="26"/>
      <c r="AB238" s="26"/>
      <c r="AC238" s="26"/>
      <c r="AD238" s="26"/>
      <c r="AE238" s="26"/>
      <c r="AF238" s="26"/>
      <c r="AG238" s="26"/>
      <c r="AH238" s="26"/>
      <c r="AI238" s="26"/>
      <c r="AJ238" s="26"/>
      <c r="AK238" s="3"/>
      <c r="AL238" s="3"/>
    </row>
    <row r="239" spans="1:38" hidden="1" x14ac:dyDescent="0.2">
      <c r="A239" s="58"/>
      <c r="B239" s="1"/>
      <c r="C239" s="22" t="s">
        <v>0</v>
      </c>
      <c r="D239" s="8"/>
      <c r="E239" s="30"/>
      <c r="F239" s="30"/>
      <c r="G239" s="30"/>
      <c r="H239" s="30"/>
      <c r="I239" s="30"/>
      <c r="J239" s="30"/>
      <c r="K239" s="30"/>
      <c r="L239" s="30"/>
      <c r="M239" s="30"/>
      <c r="N239" s="30"/>
      <c r="O239" s="30"/>
      <c r="P239" s="30"/>
      <c r="Q239" s="10">
        <f t="shared" si="38"/>
        <v>0</v>
      </c>
      <c r="R239" s="166">
        <f t="shared" ca="1" si="34"/>
        <v>0</v>
      </c>
      <c r="S239" s="166">
        <f t="shared" ca="1" si="34"/>
        <v>0</v>
      </c>
      <c r="T239" s="26"/>
      <c r="U239" s="26"/>
      <c r="V239" s="26"/>
      <c r="W239" s="26"/>
      <c r="X239" s="26"/>
      <c r="Y239" s="26"/>
      <c r="Z239" s="26"/>
      <c r="AA239" s="26"/>
      <c r="AB239" s="26"/>
      <c r="AC239" s="26"/>
      <c r="AD239" s="26"/>
      <c r="AE239" s="26"/>
      <c r="AF239" s="26"/>
      <c r="AG239" s="26"/>
      <c r="AH239" s="26"/>
      <c r="AI239" s="26"/>
      <c r="AJ239" s="26"/>
      <c r="AK239" s="3"/>
      <c r="AL239" s="3"/>
    </row>
    <row r="240" spans="1:38" hidden="1" x14ac:dyDescent="0.2">
      <c r="A240" s="58"/>
      <c r="B240" s="1"/>
      <c r="C240" s="22" t="s">
        <v>0</v>
      </c>
      <c r="D240" s="8"/>
      <c r="E240" s="30"/>
      <c r="F240" s="30"/>
      <c r="G240" s="30"/>
      <c r="H240" s="30"/>
      <c r="I240" s="30"/>
      <c r="J240" s="30"/>
      <c r="K240" s="30"/>
      <c r="L240" s="30"/>
      <c r="M240" s="30"/>
      <c r="N240" s="30"/>
      <c r="O240" s="30"/>
      <c r="P240" s="30"/>
      <c r="Q240" s="10">
        <f t="shared" si="38"/>
        <v>0</v>
      </c>
      <c r="R240" s="166">
        <f t="shared" ca="1" si="34"/>
        <v>0</v>
      </c>
      <c r="S240" s="166">
        <f t="shared" ca="1" si="34"/>
        <v>0</v>
      </c>
      <c r="T240" s="26"/>
      <c r="U240" s="26"/>
      <c r="V240" s="26"/>
      <c r="W240" s="26"/>
      <c r="X240" s="26"/>
      <c r="Y240" s="26"/>
      <c r="Z240" s="26"/>
      <c r="AA240" s="26"/>
      <c r="AB240" s="26"/>
      <c r="AC240" s="26"/>
      <c r="AD240" s="26"/>
      <c r="AE240" s="26"/>
      <c r="AF240" s="26"/>
      <c r="AG240" s="26"/>
      <c r="AH240" s="26"/>
      <c r="AI240" s="26"/>
      <c r="AJ240" s="26"/>
      <c r="AK240" s="3"/>
      <c r="AL240" s="3"/>
    </row>
    <row r="241" spans="1:41" hidden="1" x14ac:dyDescent="0.2">
      <c r="A241" s="58"/>
      <c r="B241" s="1"/>
      <c r="C241" s="22" t="s">
        <v>0</v>
      </c>
      <c r="D241" s="8"/>
      <c r="E241" s="30"/>
      <c r="F241" s="30"/>
      <c r="G241" s="30"/>
      <c r="H241" s="30"/>
      <c r="I241" s="30"/>
      <c r="J241" s="30"/>
      <c r="K241" s="30"/>
      <c r="L241" s="30"/>
      <c r="M241" s="30"/>
      <c r="N241" s="30"/>
      <c r="O241" s="30"/>
      <c r="P241" s="30"/>
      <c r="Q241" s="10">
        <f t="shared" si="38"/>
        <v>0</v>
      </c>
      <c r="R241" s="166">
        <f t="shared" ca="1" si="34"/>
        <v>0</v>
      </c>
      <c r="S241" s="166">
        <f t="shared" ca="1" si="34"/>
        <v>0</v>
      </c>
      <c r="T241" s="26"/>
      <c r="U241" s="26"/>
      <c r="V241" s="26"/>
      <c r="W241" s="26"/>
      <c r="X241" s="26"/>
      <c r="Y241" s="26"/>
      <c r="Z241" s="26"/>
      <c r="AA241" s="26"/>
      <c r="AB241" s="26"/>
      <c r="AC241" s="26"/>
      <c r="AD241" s="26"/>
      <c r="AE241" s="26"/>
      <c r="AF241" s="26"/>
      <c r="AG241" s="26"/>
      <c r="AH241" s="26"/>
      <c r="AI241" s="26"/>
      <c r="AJ241" s="26"/>
      <c r="AK241" s="3"/>
      <c r="AL241" s="3"/>
    </row>
    <row r="242" spans="1:41" hidden="1" x14ac:dyDescent="0.2">
      <c r="A242" s="58"/>
      <c r="B242" s="1"/>
      <c r="C242" s="22" t="s">
        <v>0</v>
      </c>
      <c r="D242" s="8"/>
      <c r="E242" s="30"/>
      <c r="F242" s="30"/>
      <c r="G242" s="30"/>
      <c r="H242" s="30"/>
      <c r="I242" s="30"/>
      <c r="J242" s="30"/>
      <c r="K242" s="30"/>
      <c r="L242" s="30"/>
      <c r="M242" s="30"/>
      <c r="N242" s="30"/>
      <c r="O242" s="30"/>
      <c r="P242" s="30"/>
      <c r="Q242" s="10">
        <f t="shared" si="38"/>
        <v>0</v>
      </c>
      <c r="R242" s="166">
        <f t="shared" ca="1" si="34"/>
        <v>0</v>
      </c>
      <c r="S242" s="166">
        <f t="shared" ca="1" si="34"/>
        <v>0</v>
      </c>
      <c r="T242" s="26"/>
      <c r="U242" s="26"/>
      <c r="V242" s="26"/>
      <c r="W242" s="26"/>
      <c r="X242" s="26"/>
      <c r="Y242" s="26"/>
      <c r="Z242" s="26"/>
      <c r="AA242" s="26"/>
      <c r="AB242" s="26"/>
      <c r="AC242" s="26"/>
      <c r="AD242" s="26"/>
      <c r="AE242" s="26"/>
      <c r="AF242" s="26"/>
      <c r="AG242" s="26"/>
      <c r="AH242" s="26"/>
      <c r="AI242" s="26"/>
      <c r="AJ242" s="26"/>
      <c r="AK242" s="3"/>
      <c r="AL242" s="3"/>
    </row>
    <row r="243" spans="1:41" hidden="1" x14ac:dyDescent="0.2">
      <c r="A243" s="58"/>
      <c r="B243" s="1"/>
      <c r="C243" s="22" t="s">
        <v>0</v>
      </c>
      <c r="D243" s="8"/>
      <c r="E243" s="30"/>
      <c r="F243" s="30"/>
      <c r="G243" s="30"/>
      <c r="H243" s="30"/>
      <c r="I243" s="30"/>
      <c r="J243" s="30"/>
      <c r="K243" s="30"/>
      <c r="L243" s="30"/>
      <c r="M243" s="30"/>
      <c r="N243" s="30"/>
      <c r="O243" s="30"/>
      <c r="P243" s="30"/>
      <c r="Q243" s="10">
        <f t="shared" si="38"/>
        <v>0</v>
      </c>
      <c r="R243" s="166">
        <f t="shared" ca="1" si="34"/>
        <v>0</v>
      </c>
      <c r="S243" s="166">
        <f t="shared" ca="1" si="34"/>
        <v>0</v>
      </c>
      <c r="T243" s="26"/>
      <c r="U243" s="26"/>
      <c r="V243" s="26"/>
      <c r="W243" s="26"/>
      <c r="X243" s="26"/>
      <c r="Y243" s="26"/>
      <c r="Z243" s="26"/>
      <c r="AA243" s="26"/>
      <c r="AB243" s="26"/>
      <c r="AC243" s="26"/>
      <c r="AD243" s="26"/>
      <c r="AE243" s="26"/>
      <c r="AF243" s="26"/>
      <c r="AG243" s="26"/>
      <c r="AH243" s="26"/>
      <c r="AI243" s="26"/>
      <c r="AJ243" s="26"/>
      <c r="AK243" s="3"/>
      <c r="AL243" s="3"/>
    </row>
    <row r="244" spans="1:41" hidden="1" x14ac:dyDescent="0.2">
      <c r="A244" s="58"/>
      <c r="B244" s="1"/>
      <c r="C244" s="22" t="s">
        <v>0</v>
      </c>
      <c r="D244" s="8"/>
      <c r="E244" s="30"/>
      <c r="F244" s="30"/>
      <c r="G244" s="30"/>
      <c r="H244" s="30"/>
      <c r="I244" s="30"/>
      <c r="J244" s="30"/>
      <c r="K244" s="30"/>
      <c r="L244" s="30"/>
      <c r="M244" s="30"/>
      <c r="N244" s="30"/>
      <c r="O244" s="30"/>
      <c r="P244" s="30"/>
      <c r="Q244" s="10">
        <f t="shared" si="38"/>
        <v>0</v>
      </c>
      <c r="R244" s="166">
        <f t="shared" ca="1" si="34"/>
        <v>0</v>
      </c>
      <c r="S244" s="166">
        <f t="shared" ca="1" si="34"/>
        <v>0</v>
      </c>
      <c r="T244" s="26"/>
      <c r="U244" s="26"/>
      <c r="V244" s="26"/>
      <c r="W244" s="26"/>
      <c r="X244" s="26"/>
      <c r="Y244" s="26"/>
      <c r="Z244" s="26"/>
      <c r="AA244" s="26"/>
      <c r="AB244" s="26"/>
      <c r="AC244" s="26"/>
      <c r="AD244" s="26"/>
      <c r="AE244" s="26"/>
      <c r="AF244" s="26"/>
      <c r="AG244" s="26"/>
      <c r="AH244" s="26"/>
      <c r="AI244" s="26"/>
      <c r="AJ244" s="26"/>
      <c r="AK244" s="3"/>
      <c r="AL244" s="3"/>
    </row>
    <row r="245" spans="1:41" hidden="1" x14ac:dyDescent="0.2">
      <c r="A245" s="58"/>
      <c r="B245" s="1"/>
      <c r="C245" s="22" t="s">
        <v>0</v>
      </c>
      <c r="D245" s="8"/>
      <c r="E245" s="30"/>
      <c r="F245" s="30"/>
      <c r="G245" s="30"/>
      <c r="H245" s="30"/>
      <c r="I245" s="30"/>
      <c r="J245" s="30"/>
      <c r="K245" s="30"/>
      <c r="L245" s="30"/>
      <c r="M245" s="30"/>
      <c r="N245" s="30"/>
      <c r="O245" s="30"/>
      <c r="P245" s="30"/>
      <c r="Q245" s="10">
        <f t="shared" si="38"/>
        <v>0</v>
      </c>
      <c r="R245" s="166">
        <f t="shared" ca="1" si="34"/>
        <v>0</v>
      </c>
      <c r="S245" s="166">
        <f t="shared" ca="1" si="34"/>
        <v>0</v>
      </c>
      <c r="T245" s="26"/>
      <c r="U245" s="26"/>
      <c r="V245" s="26"/>
      <c r="W245" s="26"/>
      <c r="X245" s="26"/>
      <c r="Y245" s="26"/>
      <c r="Z245" s="26"/>
      <c r="AA245" s="26"/>
      <c r="AB245" s="26"/>
      <c r="AC245" s="26"/>
      <c r="AD245" s="26"/>
      <c r="AE245" s="26"/>
      <c r="AF245" s="26"/>
      <c r="AG245" s="26"/>
      <c r="AH245" s="26"/>
      <c r="AI245" s="26"/>
      <c r="AJ245" s="26"/>
      <c r="AK245" s="3"/>
      <c r="AL245" s="3"/>
    </row>
    <row r="246" spans="1:41" hidden="1" x14ac:dyDescent="0.2">
      <c r="A246" s="58"/>
      <c r="B246" s="1"/>
      <c r="C246" s="22" t="s">
        <v>0</v>
      </c>
      <c r="D246" s="8"/>
      <c r="E246" s="30"/>
      <c r="F246" s="30"/>
      <c r="G246" s="30"/>
      <c r="H246" s="30"/>
      <c r="I246" s="30"/>
      <c r="J246" s="30"/>
      <c r="K246" s="30"/>
      <c r="L246" s="30"/>
      <c r="M246" s="30"/>
      <c r="N246" s="30"/>
      <c r="O246" s="30"/>
      <c r="P246" s="30"/>
      <c r="Q246" s="10">
        <f t="shared" ref="Q246:Q251" si="39">SUM(E246:P246)</f>
        <v>0</v>
      </c>
      <c r="R246" s="166">
        <f t="shared" ca="1" si="34"/>
        <v>0</v>
      </c>
      <c r="S246" s="166">
        <f t="shared" ca="1" si="34"/>
        <v>0</v>
      </c>
      <c r="T246" s="26"/>
      <c r="U246" s="26"/>
      <c r="V246" s="26"/>
      <c r="W246" s="26"/>
      <c r="X246" s="26"/>
      <c r="Y246" s="26"/>
      <c r="Z246" s="26"/>
      <c r="AA246" s="26"/>
      <c r="AB246" s="26"/>
      <c r="AC246" s="26"/>
      <c r="AD246" s="26"/>
      <c r="AE246" s="26"/>
      <c r="AF246" s="26"/>
      <c r="AG246" s="26"/>
      <c r="AH246" s="26"/>
      <c r="AI246" s="26"/>
      <c r="AJ246" s="26"/>
      <c r="AK246" s="3"/>
      <c r="AL246" s="3"/>
    </row>
    <row r="247" spans="1:41" hidden="1" x14ac:dyDescent="0.2">
      <c r="A247" s="58"/>
      <c r="B247" s="1"/>
      <c r="C247" s="22" t="s">
        <v>0</v>
      </c>
      <c r="D247" s="8"/>
      <c r="E247" s="30"/>
      <c r="F247" s="30"/>
      <c r="G247" s="30"/>
      <c r="H247" s="30"/>
      <c r="I247" s="30"/>
      <c r="J247" s="30"/>
      <c r="K247" s="30"/>
      <c r="L247" s="30"/>
      <c r="M247" s="30"/>
      <c r="N247" s="30"/>
      <c r="O247" s="30"/>
      <c r="P247" s="30"/>
      <c r="Q247" s="10">
        <f t="shared" si="39"/>
        <v>0</v>
      </c>
      <c r="R247" s="166">
        <f t="shared" ca="1" si="34"/>
        <v>0</v>
      </c>
      <c r="S247" s="166">
        <f t="shared" ca="1" si="34"/>
        <v>0</v>
      </c>
      <c r="T247" s="26"/>
      <c r="U247" s="26"/>
      <c r="V247" s="26"/>
      <c r="W247" s="26"/>
      <c r="X247" s="26"/>
      <c r="Y247" s="26"/>
      <c r="Z247" s="26"/>
      <c r="AA247" s="26"/>
      <c r="AB247" s="26"/>
      <c r="AC247" s="26"/>
      <c r="AD247" s="26"/>
      <c r="AE247" s="26"/>
      <c r="AF247" s="26"/>
      <c r="AG247" s="26"/>
      <c r="AH247" s="26"/>
      <c r="AI247" s="26"/>
      <c r="AJ247" s="26"/>
      <c r="AK247" s="3"/>
      <c r="AL247" s="3"/>
    </row>
    <row r="248" spans="1:41" hidden="1" x14ac:dyDescent="0.2">
      <c r="A248" s="58"/>
      <c r="B248" s="1"/>
      <c r="C248" s="22" t="s">
        <v>0</v>
      </c>
      <c r="D248" s="8"/>
      <c r="E248" s="30"/>
      <c r="F248" s="30"/>
      <c r="G248" s="30"/>
      <c r="H248" s="30"/>
      <c r="I248" s="30"/>
      <c r="J248" s="30"/>
      <c r="K248" s="30"/>
      <c r="L248" s="30"/>
      <c r="M248" s="30"/>
      <c r="N248" s="30"/>
      <c r="O248" s="30"/>
      <c r="P248" s="30"/>
      <c r="Q248" s="10">
        <f t="shared" si="39"/>
        <v>0</v>
      </c>
      <c r="R248" s="166">
        <f t="shared" ca="1" si="34"/>
        <v>0</v>
      </c>
      <c r="S248" s="166">
        <f t="shared" ca="1" si="34"/>
        <v>0</v>
      </c>
      <c r="T248" s="26"/>
      <c r="U248" s="26"/>
      <c r="V248" s="26"/>
      <c r="W248" s="26"/>
      <c r="X248" s="26"/>
      <c r="Y248" s="26"/>
      <c r="Z248" s="26"/>
      <c r="AA248" s="26"/>
      <c r="AB248" s="26"/>
      <c r="AC248" s="26"/>
      <c r="AD248" s="26"/>
      <c r="AE248" s="26"/>
      <c r="AF248" s="26"/>
      <c r="AG248" s="26"/>
      <c r="AH248" s="26"/>
      <c r="AI248" s="26"/>
      <c r="AJ248" s="26"/>
      <c r="AK248" s="3"/>
      <c r="AL248" s="3"/>
    </row>
    <row r="249" spans="1:41" hidden="1" x14ac:dyDescent="0.2">
      <c r="A249" s="58"/>
      <c r="B249" s="1"/>
      <c r="C249" s="22" t="s">
        <v>0</v>
      </c>
      <c r="D249" s="8"/>
      <c r="E249" s="30"/>
      <c r="F249" s="30"/>
      <c r="G249" s="30"/>
      <c r="H249" s="30"/>
      <c r="I249" s="30"/>
      <c r="J249" s="30"/>
      <c r="K249" s="30"/>
      <c r="L249" s="30"/>
      <c r="M249" s="30"/>
      <c r="N249" s="30"/>
      <c r="O249" s="30"/>
      <c r="P249" s="30"/>
      <c r="Q249" s="10">
        <f t="shared" si="39"/>
        <v>0</v>
      </c>
      <c r="R249" s="166">
        <f t="shared" ca="1" si="34"/>
        <v>0</v>
      </c>
      <c r="S249" s="166">
        <f t="shared" ca="1" si="34"/>
        <v>0</v>
      </c>
      <c r="T249" s="26"/>
      <c r="U249" s="26"/>
      <c r="V249" s="26"/>
      <c r="W249" s="26"/>
      <c r="X249" s="26"/>
      <c r="Y249" s="26"/>
      <c r="Z249" s="26"/>
      <c r="AA249" s="26"/>
      <c r="AB249" s="57"/>
      <c r="AC249" s="57"/>
      <c r="AD249" s="57"/>
      <c r="AE249" s="57"/>
      <c r="AF249" s="57"/>
      <c r="AG249" s="57"/>
      <c r="AH249" s="57"/>
      <c r="AI249" s="57"/>
      <c r="AJ249" s="57"/>
      <c r="AK249" s="182"/>
      <c r="AL249" s="182"/>
      <c r="AM249" s="183"/>
      <c r="AN249" s="183"/>
      <c r="AO249" s="183"/>
    </row>
    <row r="250" spans="1:41" hidden="1" x14ac:dyDescent="0.2">
      <c r="A250" s="58"/>
      <c r="B250" s="1"/>
      <c r="C250" s="22" t="s">
        <v>0</v>
      </c>
      <c r="D250" s="8"/>
      <c r="E250" s="30"/>
      <c r="F250" s="30"/>
      <c r="G250" s="30"/>
      <c r="H250" s="30"/>
      <c r="I250" s="30"/>
      <c r="J250" s="30"/>
      <c r="K250" s="30"/>
      <c r="L250" s="30"/>
      <c r="M250" s="30"/>
      <c r="N250" s="30"/>
      <c r="O250" s="30"/>
      <c r="P250" s="30"/>
      <c r="Q250" s="10">
        <f t="shared" si="39"/>
        <v>0</v>
      </c>
      <c r="R250" s="166">
        <f t="shared" ca="1" si="34"/>
        <v>0</v>
      </c>
      <c r="S250" s="166">
        <f t="shared" ca="1" si="34"/>
        <v>0</v>
      </c>
      <c r="T250" s="26"/>
      <c r="U250" s="26"/>
      <c r="V250" s="26"/>
      <c r="W250" s="26"/>
      <c r="X250" s="26"/>
      <c r="Y250" s="26"/>
      <c r="Z250" s="26"/>
      <c r="AA250" s="26"/>
      <c r="AB250" s="57"/>
      <c r="AC250" s="57"/>
      <c r="AD250" s="57"/>
      <c r="AE250" s="57"/>
      <c r="AF250" s="57"/>
      <c r="AG250" s="57"/>
      <c r="AH250" s="57"/>
      <c r="AI250" s="57"/>
      <c r="AJ250" s="57"/>
      <c r="AK250" s="182"/>
      <c r="AL250" s="182"/>
      <c r="AM250" s="183"/>
      <c r="AN250" s="183"/>
      <c r="AO250" s="183"/>
    </row>
    <row r="251" spans="1:41" hidden="1" x14ac:dyDescent="0.2">
      <c r="A251" s="58"/>
      <c r="B251" s="1"/>
      <c r="C251" s="22" t="s">
        <v>0</v>
      </c>
      <c r="D251" s="8"/>
      <c r="E251" s="30"/>
      <c r="F251" s="30"/>
      <c r="G251" s="30"/>
      <c r="H251" s="30"/>
      <c r="I251" s="30"/>
      <c r="J251" s="30"/>
      <c r="K251" s="30"/>
      <c r="L251" s="30"/>
      <c r="M251" s="30"/>
      <c r="N251" s="30"/>
      <c r="O251" s="30"/>
      <c r="P251" s="30"/>
      <c r="Q251" s="10">
        <f t="shared" si="39"/>
        <v>0</v>
      </c>
      <c r="R251" s="166">
        <f t="shared" ca="1" si="34"/>
        <v>0</v>
      </c>
      <c r="S251" s="166">
        <f t="shared" ca="1" si="34"/>
        <v>0</v>
      </c>
      <c r="T251" s="26"/>
      <c r="U251" s="26"/>
      <c r="V251" s="26"/>
      <c r="W251" s="26"/>
      <c r="X251" s="26"/>
      <c r="Y251" s="26"/>
      <c r="Z251" s="26"/>
      <c r="AA251" s="26"/>
      <c r="AB251" s="57"/>
      <c r="AC251" s="57"/>
      <c r="AD251" s="57"/>
      <c r="AE251" s="57"/>
      <c r="AF251" s="57"/>
      <c r="AG251" s="57"/>
      <c r="AH251" s="57"/>
      <c r="AI251" s="57"/>
      <c r="AJ251" s="57"/>
      <c r="AK251" s="182"/>
      <c r="AL251" s="182"/>
      <c r="AM251" s="183"/>
      <c r="AN251" s="183"/>
      <c r="AO251" s="183"/>
    </row>
    <row r="252" spans="1:41" hidden="1" x14ac:dyDescent="0.2">
      <c r="A252" s="58"/>
      <c r="B252" s="1"/>
      <c r="C252" s="22" t="s">
        <v>0</v>
      </c>
      <c r="D252" s="8"/>
      <c r="E252" s="30"/>
      <c r="F252" s="30"/>
      <c r="G252" s="30"/>
      <c r="H252" s="30"/>
      <c r="I252" s="30"/>
      <c r="J252" s="30"/>
      <c r="K252" s="30"/>
      <c r="L252" s="30"/>
      <c r="M252" s="30"/>
      <c r="N252" s="30"/>
      <c r="O252" s="30"/>
      <c r="P252" s="30"/>
      <c r="Q252" s="10">
        <f t="shared" si="38"/>
        <v>0</v>
      </c>
      <c r="R252" s="166">
        <f t="shared" ca="1" si="34"/>
        <v>0</v>
      </c>
      <c r="S252" s="166">
        <f t="shared" ca="1" si="34"/>
        <v>0</v>
      </c>
      <c r="T252" s="26"/>
      <c r="U252" s="26"/>
      <c r="V252" s="26"/>
      <c r="W252" s="26"/>
      <c r="X252" s="26"/>
      <c r="Y252" s="26"/>
      <c r="Z252" s="26"/>
      <c r="AA252" s="26"/>
      <c r="AB252" s="57"/>
      <c r="AC252" s="57"/>
      <c r="AD252" s="57"/>
      <c r="AE252" s="57"/>
      <c r="AF252" s="57"/>
      <c r="AG252" s="57"/>
      <c r="AI252" s="57"/>
      <c r="AJ252" s="57"/>
      <c r="AK252" s="57"/>
      <c r="AL252" s="182"/>
      <c r="AM252" s="182"/>
      <c r="AN252" s="183"/>
      <c r="AO252" s="183"/>
    </row>
    <row r="253" spans="1:41" x14ac:dyDescent="0.2">
      <c r="A253" s="58"/>
      <c r="B253" s="2"/>
      <c r="C253" s="13"/>
      <c r="D253" s="13"/>
      <c r="E253" s="12"/>
      <c r="F253" s="12"/>
      <c r="G253" s="12"/>
      <c r="H253" s="12"/>
      <c r="I253" s="12"/>
      <c r="J253" s="12"/>
      <c r="K253" s="12"/>
      <c r="L253" s="12"/>
      <c r="M253" s="12"/>
      <c r="N253" s="12"/>
      <c r="O253" s="12"/>
      <c r="P253" s="12"/>
      <c r="Q253" s="14"/>
      <c r="R253" s="164"/>
      <c r="S253" s="164"/>
      <c r="T253" s="26"/>
      <c r="U253" s="26"/>
      <c r="V253" s="26"/>
      <c r="W253" s="26"/>
      <c r="X253" s="26"/>
      <c r="Y253" s="26"/>
      <c r="Z253" s="26"/>
      <c r="AA253" s="29"/>
      <c r="AB253" s="29"/>
      <c r="AC253" s="29"/>
      <c r="AD253" s="29"/>
      <c r="AE253" s="29"/>
      <c r="AF253" s="29"/>
      <c r="AG253" s="29"/>
      <c r="AH253" s="151"/>
      <c r="AI253" s="29"/>
      <c r="AJ253" s="29"/>
      <c r="AK253" s="29"/>
      <c r="AL253" s="109"/>
      <c r="AM253" s="109"/>
      <c r="AN253" s="151"/>
      <c r="AO253" s="183"/>
    </row>
    <row r="254" spans="1:41" x14ac:dyDescent="0.2">
      <c r="A254" s="26"/>
      <c r="B254" s="26"/>
      <c r="C254" s="26"/>
      <c r="D254" s="26"/>
      <c r="E254" s="26"/>
      <c r="F254" s="26"/>
      <c r="G254" s="26"/>
      <c r="H254" s="26"/>
      <c r="I254" s="26"/>
      <c r="J254" s="26"/>
      <c r="K254" s="26"/>
      <c r="L254" s="26"/>
      <c r="M254" s="26"/>
      <c r="N254" s="26"/>
      <c r="O254" s="26"/>
      <c r="P254" s="26"/>
      <c r="Q254" s="26"/>
      <c r="R254" s="164"/>
      <c r="S254" s="164"/>
      <c r="T254" s="26"/>
      <c r="U254" s="26"/>
      <c r="V254" s="26"/>
      <c r="W254" s="26"/>
      <c r="X254" s="26"/>
      <c r="Y254" s="26"/>
      <c r="Z254" s="29"/>
      <c r="AA254" s="177" t="s">
        <v>89</v>
      </c>
      <c r="AB254" s="177" t="s">
        <v>87</v>
      </c>
      <c r="AC254" s="111"/>
      <c r="AD254" s="111"/>
      <c r="AE254" s="111"/>
      <c r="AF254" s="111">
        <v>15</v>
      </c>
      <c r="AG254" s="111"/>
      <c r="AH254" s="151"/>
      <c r="AI254" s="245" t="s">
        <v>90</v>
      </c>
      <c r="AJ254" s="111"/>
      <c r="AK254" s="111"/>
      <c r="AL254" s="246"/>
      <c r="AM254" s="109"/>
      <c r="AN254" s="151"/>
      <c r="AO254" s="183"/>
    </row>
    <row r="255" spans="1:41" x14ac:dyDescent="0.2">
      <c r="A255" s="26"/>
      <c r="B255" s="26"/>
      <c r="C255" s="26"/>
      <c r="D255" s="26"/>
      <c r="E255" s="26"/>
      <c r="F255" s="26"/>
      <c r="G255" s="26"/>
      <c r="H255" s="26"/>
      <c r="I255" s="26"/>
      <c r="J255" s="26"/>
      <c r="K255" s="26"/>
      <c r="L255" s="26"/>
      <c r="M255" s="26"/>
      <c r="N255" s="26"/>
      <c r="O255" s="26"/>
      <c r="P255" s="26"/>
      <c r="Q255" s="26"/>
      <c r="R255" s="164"/>
      <c r="S255" s="164"/>
      <c r="T255" s="26"/>
      <c r="U255" s="26"/>
      <c r="V255" s="26"/>
      <c r="W255" s="26"/>
      <c r="X255" s="26"/>
      <c r="Y255" s="26"/>
      <c r="Z255" s="29"/>
      <c r="AA255" s="177" t="s">
        <v>88</v>
      </c>
      <c r="AB255" s="111" t="str">
        <f>VLOOKUP(AB256,CHARTMONTH,3,FALSE)</f>
        <v>Full Year</v>
      </c>
      <c r="AC255" s="177" t="s">
        <v>86</v>
      </c>
      <c r="AD255" s="111"/>
      <c r="AE255" s="177"/>
      <c r="AF255" s="177" t="s">
        <v>85</v>
      </c>
      <c r="AG255" s="178">
        <f>IF(AB256=2,AI256,IF(AB256=3,AI257,1))</f>
        <v>1</v>
      </c>
      <c r="AH255" s="151"/>
      <c r="AI255" s="245" t="s">
        <v>91</v>
      </c>
      <c r="AJ255" s="111"/>
      <c r="AK255" s="177" t="s">
        <v>92</v>
      </c>
      <c r="AL255" s="179"/>
      <c r="AM255" s="109"/>
      <c r="AN255" s="151"/>
      <c r="AO255" s="183"/>
    </row>
    <row r="256" spans="1:41" x14ac:dyDescent="0.2">
      <c r="R256" s="165"/>
      <c r="S256" s="165"/>
      <c r="Z256" s="29"/>
      <c r="AA256" s="180" t="b">
        <f>IF(AA3=1,FALSE,TRUE)</f>
        <v>1</v>
      </c>
      <c r="AB256" s="180">
        <v>1</v>
      </c>
      <c r="AC256" s="180">
        <v>1</v>
      </c>
      <c r="AD256" s="111"/>
      <c r="AE256" s="111">
        <v>26</v>
      </c>
      <c r="AF256" s="111" t="str">
        <f>LEFT(C31,AF$254)</f>
        <v>Transportation</v>
      </c>
      <c r="AG256" s="181">
        <f t="shared" ref="AG256:AG268" si="40">HLOOKUP(AB$255,BUDGETM,AE256,FALSE)/AG$255</f>
        <v>0</v>
      </c>
      <c r="AH256" s="151"/>
      <c r="AI256" s="178">
        <f>COUNTIF(E30:P30,"&gt;0")</f>
        <v>0</v>
      </c>
      <c r="AJ256" s="111"/>
      <c r="AK256" s="111" t="s">
        <v>150</v>
      </c>
      <c r="AL256" s="181">
        <f>AL258-AL257</f>
        <v>0</v>
      </c>
      <c r="AM256" s="109"/>
      <c r="AN256" s="151"/>
      <c r="AO256" s="183"/>
    </row>
    <row r="257" spans="18:41" x14ac:dyDescent="0.2">
      <c r="R257" s="165"/>
      <c r="S257" s="165"/>
      <c r="Z257" s="29"/>
      <c r="AA257" s="111">
        <v>1</v>
      </c>
      <c r="AB257" s="111" t="s">
        <v>50</v>
      </c>
      <c r="AC257" s="111" t="str">
        <f>Budget_By_Month!Q6</f>
        <v>Full Year</v>
      </c>
      <c r="AD257" s="111"/>
      <c r="AE257" s="111">
        <v>43</v>
      </c>
      <c r="AF257" s="111" t="str">
        <f>LEFT(C48,AF$254)</f>
        <v>Home</v>
      </c>
      <c r="AG257" s="181">
        <f t="shared" si="40"/>
        <v>0</v>
      </c>
      <c r="AH257" s="151"/>
      <c r="AI257" s="178">
        <f>52/12*AI256</f>
        <v>0</v>
      </c>
      <c r="AJ257" s="111"/>
      <c r="AK257" s="111" t="str">
        <f>B30</f>
        <v>Spending</v>
      </c>
      <c r="AL257" s="181">
        <f>AG269</f>
        <v>0</v>
      </c>
      <c r="AM257" s="109"/>
      <c r="AN257" s="151"/>
      <c r="AO257" s="183"/>
    </row>
    <row r="258" spans="18:41" x14ac:dyDescent="0.2">
      <c r="R258" s="165"/>
      <c r="S258" s="165"/>
      <c r="Z258" s="29"/>
      <c r="AA258" s="111">
        <v>2</v>
      </c>
      <c r="AB258" s="111" t="s">
        <v>81</v>
      </c>
      <c r="AC258" s="111" t="str">
        <f>Budget_By_Month!Q6</f>
        <v>Full Year</v>
      </c>
      <c r="AD258" s="111"/>
      <c r="AE258" s="111">
        <v>60</v>
      </c>
      <c r="AF258" s="111" t="str">
        <f>LEFT(C65,AF$254)</f>
        <v>Utilities</v>
      </c>
      <c r="AG258" s="181">
        <f t="shared" si="40"/>
        <v>0</v>
      </c>
      <c r="AH258" s="151"/>
      <c r="AI258" s="181"/>
      <c r="AJ258" s="111"/>
      <c r="AK258" s="111" t="str">
        <f>B7</f>
        <v>Income</v>
      </c>
      <c r="AL258" s="181">
        <f>HLOOKUP(AB255,BUDGETM,2,FALSE)/AG255</f>
        <v>0</v>
      </c>
      <c r="AM258" s="109"/>
      <c r="AN258" s="151"/>
      <c r="AO258" s="183"/>
    </row>
    <row r="259" spans="18:41" x14ac:dyDescent="0.2">
      <c r="R259" s="165"/>
      <c r="S259" s="165"/>
      <c r="Z259" s="29"/>
      <c r="AA259" s="111">
        <v>3</v>
      </c>
      <c r="AB259" s="111" t="s">
        <v>82</v>
      </c>
      <c r="AC259" s="111" t="str">
        <f>Budget_By_Month!Q6</f>
        <v>Full Year</v>
      </c>
      <c r="AD259" s="111"/>
      <c r="AE259" s="111">
        <v>77</v>
      </c>
      <c r="AF259" s="111" t="str">
        <f>LEFT(C82,AF$254)</f>
        <v>Health</v>
      </c>
      <c r="AG259" s="181">
        <f t="shared" si="40"/>
        <v>0</v>
      </c>
      <c r="AH259" s="151"/>
      <c r="AI259" s="181"/>
      <c r="AJ259" s="111"/>
      <c r="AK259" s="111"/>
      <c r="AL259" s="179"/>
      <c r="AM259" s="109"/>
      <c r="AN259" s="151"/>
      <c r="AO259" s="183"/>
    </row>
    <row r="260" spans="18:41" x14ac:dyDescent="0.2">
      <c r="R260" s="165"/>
      <c r="S260" s="165"/>
      <c r="Z260" s="29"/>
      <c r="AA260" s="111">
        <v>4</v>
      </c>
      <c r="AB260" s="111" t="s">
        <v>76</v>
      </c>
      <c r="AC260" s="111" t="str">
        <f ca="1">Tracking!AC256</f>
        <v>Nov</v>
      </c>
      <c r="AD260" s="111"/>
      <c r="AE260" s="111">
        <v>94</v>
      </c>
      <c r="AF260" s="111" t="str">
        <f>LEFT(C99,AF$254)</f>
        <v>Entertainment</v>
      </c>
      <c r="AG260" s="181">
        <f t="shared" si="40"/>
        <v>0</v>
      </c>
      <c r="AH260" s="151"/>
      <c r="AI260" s="181"/>
      <c r="AJ260" s="111"/>
      <c r="AK260" s="111"/>
      <c r="AL260" s="179"/>
      <c r="AM260" s="109"/>
      <c r="AN260" s="151"/>
      <c r="AO260" s="183"/>
    </row>
    <row r="261" spans="18:41" x14ac:dyDescent="0.2">
      <c r="R261" s="165"/>
      <c r="S261" s="165"/>
      <c r="Z261" s="29"/>
      <c r="AA261" s="111">
        <v>5</v>
      </c>
      <c r="AB261" s="111" t="s">
        <v>53</v>
      </c>
      <c r="AC261" s="111" t="s">
        <v>65</v>
      </c>
      <c r="AD261" s="111"/>
      <c r="AE261" s="111">
        <v>111</v>
      </c>
      <c r="AF261" s="111" t="str">
        <f>LEFT(C116,AF$254)</f>
        <v>Dining</v>
      </c>
      <c r="AG261" s="181">
        <f t="shared" si="40"/>
        <v>0</v>
      </c>
      <c r="AH261" s="111"/>
      <c r="AI261" s="111"/>
      <c r="AJ261" s="111"/>
      <c r="AK261" s="246"/>
      <c r="AL261" s="109"/>
      <c r="AM261" s="151"/>
      <c r="AN261" s="151"/>
      <c r="AO261" s="183"/>
    </row>
    <row r="262" spans="18:41" x14ac:dyDescent="0.2">
      <c r="R262" s="165"/>
      <c r="S262" s="165"/>
      <c r="Z262" s="29"/>
      <c r="AA262" s="111">
        <v>6</v>
      </c>
      <c r="AB262" s="111" t="s">
        <v>54</v>
      </c>
      <c r="AC262" s="111" t="s">
        <v>66</v>
      </c>
      <c r="AD262" s="111"/>
      <c r="AE262" s="111">
        <v>128</v>
      </c>
      <c r="AF262" s="111" t="str">
        <f>LEFT(C133,AF$254)</f>
        <v>Kids</v>
      </c>
      <c r="AG262" s="181">
        <f t="shared" si="40"/>
        <v>0</v>
      </c>
      <c r="AH262" s="111"/>
      <c r="AI262" s="111"/>
      <c r="AJ262" s="111"/>
      <c r="AK262" s="246"/>
      <c r="AL262" s="109"/>
      <c r="AM262" s="151"/>
      <c r="AN262" s="151"/>
      <c r="AO262" s="183"/>
    </row>
    <row r="263" spans="18:41" x14ac:dyDescent="0.2">
      <c r="R263" s="165"/>
      <c r="S263" s="165"/>
      <c r="Z263" s="29"/>
      <c r="AA263" s="111">
        <v>7</v>
      </c>
      <c r="AB263" s="111" t="s">
        <v>55</v>
      </c>
      <c r="AC263" s="111" t="s">
        <v>67</v>
      </c>
      <c r="AD263" s="111"/>
      <c r="AE263" s="111">
        <v>145</v>
      </c>
      <c r="AF263" s="111" t="str">
        <f>LEFT(C150,AF$254)</f>
        <v>Miscellaneous</v>
      </c>
      <c r="AG263" s="181">
        <f t="shared" si="40"/>
        <v>0</v>
      </c>
      <c r="AH263" s="111"/>
      <c r="AI263" s="111"/>
      <c r="AJ263" s="111"/>
      <c r="AK263" s="246"/>
      <c r="AL263" s="109"/>
      <c r="AM263" s="151"/>
      <c r="AN263" s="151"/>
      <c r="AO263" s="183"/>
    </row>
    <row r="264" spans="18:41" x14ac:dyDescent="0.2">
      <c r="R264" s="165"/>
      <c r="S264" s="165"/>
      <c r="Z264" s="29"/>
      <c r="AA264" s="111">
        <v>8</v>
      </c>
      <c r="AB264" s="111" t="s">
        <v>56</v>
      </c>
      <c r="AC264" s="111" t="s">
        <v>68</v>
      </c>
      <c r="AD264" s="111"/>
      <c r="AE264" s="111">
        <v>162</v>
      </c>
      <c r="AF264" s="111" t="str">
        <f>LEFT(C167,AF$254)</f>
        <v>Other 1</v>
      </c>
      <c r="AG264" s="181">
        <f t="shared" si="40"/>
        <v>0</v>
      </c>
      <c r="AH264" s="111"/>
      <c r="AI264" s="111"/>
      <c r="AJ264" s="111"/>
      <c r="AK264" s="246"/>
      <c r="AL264" s="109"/>
      <c r="AM264" s="151"/>
      <c r="AN264" s="151"/>
      <c r="AO264" s="183"/>
    </row>
    <row r="265" spans="18:41" x14ac:dyDescent="0.2">
      <c r="R265" s="165"/>
      <c r="S265" s="165"/>
      <c r="Z265" s="29"/>
      <c r="AA265" s="111">
        <v>9</v>
      </c>
      <c r="AB265" s="111" t="s">
        <v>57</v>
      </c>
      <c r="AC265" s="111" t="s">
        <v>57</v>
      </c>
      <c r="AD265" s="111"/>
      <c r="AE265" s="111">
        <v>179</v>
      </c>
      <c r="AF265" s="111" t="str">
        <f>LEFT(C184,AF$254)</f>
        <v>Other 2</v>
      </c>
      <c r="AG265" s="181">
        <f t="shared" si="40"/>
        <v>0</v>
      </c>
      <c r="AH265" s="111"/>
      <c r="AI265" s="111"/>
      <c r="AJ265" s="111"/>
      <c r="AK265" s="246"/>
      <c r="AL265" s="109"/>
      <c r="AM265" s="151"/>
      <c r="AN265" s="151"/>
      <c r="AO265" s="183"/>
    </row>
    <row r="266" spans="18:41" x14ac:dyDescent="0.2">
      <c r="R266" s="165"/>
      <c r="S266" s="165"/>
      <c r="Z266" s="29"/>
      <c r="AA266" s="111">
        <v>10</v>
      </c>
      <c r="AB266" s="111" t="s">
        <v>58</v>
      </c>
      <c r="AC266" s="111" t="s">
        <v>69</v>
      </c>
      <c r="AD266" s="111"/>
      <c r="AE266" s="111">
        <v>196</v>
      </c>
      <c r="AF266" s="111" t="str">
        <f>LEFT(C201,AF$254)</f>
        <v>Other 3</v>
      </c>
      <c r="AG266" s="181">
        <f t="shared" si="40"/>
        <v>0</v>
      </c>
      <c r="AH266" s="111"/>
      <c r="AI266" s="111"/>
      <c r="AJ266" s="111"/>
      <c r="AK266" s="246"/>
      <c r="AL266" s="109"/>
      <c r="AM266" s="151"/>
      <c r="AN266" s="151"/>
      <c r="AO266" s="183"/>
    </row>
    <row r="267" spans="18:41" x14ac:dyDescent="0.2">
      <c r="R267" s="165"/>
      <c r="S267" s="165"/>
      <c r="Z267" s="29"/>
      <c r="AA267" s="111">
        <v>11</v>
      </c>
      <c r="AB267" s="111" t="s">
        <v>59</v>
      </c>
      <c r="AC267" s="111" t="s">
        <v>70</v>
      </c>
      <c r="AD267" s="111"/>
      <c r="AE267" s="111">
        <v>213</v>
      </c>
      <c r="AF267" s="111" t="str">
        <f>LEFT(C218,AF$254)</f>
        <v>Other 4</v>
      </c>
      <c r="AG267" s="181">
        <f t="shared" si="40"/>
        <v>0</v>
      </c>
      <c r="AH267" s="111"/>
      <c r="AI267" s="111"/>
      <c r="AJ267" s="111"/>
      <c r="AK267" s="246"/>
      <c r="AL267" s="109"/>
      <c r="AM267" s="151"/>
      <c r="AN267" s="151"/>
      <c r="AO267" s="183"/>
    </row>
    <row r="268" spans="18:41" x14ac:dyDescent="0.2">
      <c r="R268" s="165"/>
      <c r="S268" s="165"/>
      <c r="Z268" s="29"/>
      <c r="AA268" s="111">
        <v>12</v>
      </c>
      <c r="AB268" s="111" t="s">
        <v>60</v>
      </c>
      <c r="AC268" s="111" t="s">
        <v>71</v>
      </c>
      <c r="AD268" s="111"/>
      <c r="AE268" s="111">
        <v>230</v>
      </c>
      <c r="AF268" s="111" t="str">
        <f>LEFT(C235,AF$254)</f>
        <v>Other 5</v>
      </c>
      <c r="AG268" s="181">
        <f t="shared" si="40"/>
        <v>0</v>
      </c>
      <c r="AH268" s="111"/>
      <c r="AI268" s="111"/>
      <c r="AJ268" s="111"/>
      <c r="AK268" s="246"/>
      <c r="AL268" s="109"/>
      <c r="AM268" s="151"/>
      <c r="AN268" s="151"/>
      <c r="AO268" s="183"/>
    </row>
    <row r="269" spans="18:41" x14ac:dyDescent="0.2">
      <c r="R269" s="165"/>
      <c r="S269" s="165"/>
      <c r="Z269" s="29"/>
      <c r="AA269" s="111">
        <v>13</v>
      </c>
      <c r="AB269" s="111" t="s">
        <v>61</v>
      </c>
      <c r="AC269" s="111" t="s">
        <v>72</v>
      </c>
      <c r="AD269" s="111"/>
      <c r="AE269" s="111"/>
      <c r="AF269" s="111"/>
      <c r="AG269" s="181">
        <f>SUM(AG256:AG268)</f>
        <v>0</v>
      </c>
      <c r="AH269" s="111"/>
      <c r="AI269" s="111"/>
      <c r="AJ269" s="111"/>
      <c r="AK269" s="246"/>
      <c r="AL269" s="109"/>
      <c r="AM269" s="151"/>
      <c r="AN269" s="151"/>
      <c r="AO269" s="183"/>
    </row>
    <row r="270" spans="18:41" x14ac:dyDescent="0.2">
      <c r="R270" s="165"/>
      <c r="S270" s="165"/>
      <c r="Z270" s="29"/>
      <c r="AA270" s="111">
        <v>14</v>
      </c>
      <c r="AB270" s="111" t="s">
        <v>62</v>
      </c>
      <c r="AC270" s="111" t="s">
        <v>73</v>
      </c>
      <c r="AD270" s="111"/>
      <c r="AE270" s="111"/>
      <c r="AF270" s="111"/>
      <c r="AG270" s="111"/>
      <c r="AH270" s="111"/>
      <c r="AI270" s="111"/>
      <c r="AJ270" s="111"/>
      <c r="AK270" s="246"/>
      <c r="AL270" s="109"/>
      <c r="AM270" s="151"/>
      <c r="AN270" s="151"/>
      <c r="AO270" s="183"/>
    </row>
    <row r="271" spans="18:41" x14ac:dyDescent="0.2">
      <c r="Z271" s="29"/>
      <c r="AA271" s="111">
        <v>15</v>
      </c>
      <c r="AB271" s="111" t="s">
        <v>63</v>
      </c>
      <c r="AC271" s="111" t="s">
        <v>74</v>
      </c>
      <c r="AD271" s="111"/>
      <c r="AE271" s="111"/>
      <c r="AF271" s="111"/>
      <c r="AG271" s="111"/>
      <c r="AH271" s="111"/>
      <c r="AI271" s="111"/>
      <c r="AJ271" s="111"/>
      <c r="AK271" s="246"/>
      <c r="AL271" s="109"/>
      <c r="AM271" s="151"/>
      <c r="AN271" s="151"/>
      <c r="AO271" s="183"/>
    </row>
    <row r="272" spans="18:41" x14ac:dyDescent="0.2">
      <c r="Z272" s="29"/>
      <c r="AA272" s="111">
        <v>16</v>
      </c>
      <c r="AB272" s="111" t="s">
        <v>64</v>
      </c>
      <c r="AC272" s="111" t="s">
        <v>75</v>
      </c>
      <c r="AD272" s="111"/>
      <c r="AE272" s="111"/>
      <c r="AF272" s="111"/>
      <c r="AG272" s="111"/>
      <c r="AH272" s="111"/>
      <c r="AI272" s="111"/>
      <c r="AJ272" s="111"/>
      <c r="AK272" s="246"/>
      <c r="AL272" s="109"/>
      <c r="AM272" s="151"/>
      <c r="AN272" s="151"/>
      <c r="AO272" s="183"/>
    </row>
    <row r="273" spans="26:41" x14ac:dyDescent="0.2">
      <c r="Z273" s="29"/>
      <c r="AA273" s="151"/>
      <c r="AB273" s="151"/>
      <c r="AC273" s="151"/>
      <c r="AD273" s="151"/>
      <c r="AE273" s="151"/>
      <c r="AF273" s="151"/>
      <c r="AG273" s="151"/>
      <c r="AH273" s="151"/>
      <c r="AI273" s="151"/>
      <c r="AJ273" s="151"/>
      <c r="AK273" s="151"/>
      <c r="AL273" s="109"/>
      <c r="AM273" s="151"/>
      <c r="AN273" s="151"/>
      <c r="AO273" s="183"/>
    </row>
    <row r="274" spans="26:41" x14ac:dyDescent="0.2">
      <c r="Z274" s="29"/>
      <c r="AA274" s="151"/>
      <c r="AB274" s="151"/>
      <c r="AC274" s="151"/>
      <c r="AD274" s="151"/>
      <c r="AE274" s="151"/>
      <c r="AF274" s="151"/>
      <c r="AG274" s="151"/>
      <c r="AH274" s="151"/>
      <c r="AI274" s="151"/>
      <c r="AJ274" s="151"/>
      <c r="AK274" s="151"/>
      <c r="AL274" s="109"/>
      <c r="AM274" s="151"/>
    </row>
    <row r="275" spans="26:41" x14ac:dyDescent="0.2">
      <c r="Z275" s="29"/>
      <c r="AA275" s="151"/>
      <c r="AB275" s="151"/>
      <c r="AC275" s="151"/>
      <c r="AD275" s="151"/>
      <c r="AE275" s="151"/>
      <c r="AF275" s="151"/>
      <c r="AG275" s="151"/>
      <c r="AH275" s="151"/>
      <c r="AI275" s="151"/>
      <c r="AJ275" s="151"/>
      <c r="AK275" s="151"/>
      <c r="AL275" s="109"/>
      <c r="AM275" s="151"/>
    </row>
    <row r="276" spans="26:41" x14ac:dyDescent="0.2">
      <c r="Z276" s="29"/>
      <c r="AA276" s="151"/>
      <c r="AB276" s="151"/>
      <c r="AC276" s="151"/>
      <c r="AD276" s="151"/>
      <c r="AE276" s="151"/>
      <c r="AF276" s="151"/>
      <c r="AG276" s="151"/>
      <c r="AH276" s="151"/>
      <c r="AI276" s="151"/>
      <c r="AJ276" s="151"/>
      <c r="AK276" s="151"/>
      <c r="AL276" s="109"/>
      <c r="AM276" s="151"/>
    </row>
    <row r="277" spans="26:41" x14ac:dyDescent="0.2">
      <c r="Z277" s="29"/>
      <c r="AA277" s="151"/>
      <c r="AB277" s="151"/>
      <c r="AC277" s="151"/>
      <c r="AD277" s="151"/>
      <c r="AE277" s="151"/>
      <c r="AF277" s="151"/>
      <c r="AG277" s="151"/>
      <c r="AH277" s="151"/>
      <c r="AI277" s="151"/>
      <c r="AJ277" s="151"/>
      <c r="AK277" s="151"/>
      <c r="AL277" s="109"/>
      <c r="AM277" s="151"/>
    </row>
    <row r="278" spans="26:41" x14ac:dyDescent="0.2">
      <c r="Z278" s="29"/>
      <c r="AA278" s="151"/>
      <c r="AB278" s="151"/>
      <c r="AC278" s="151"/>
      <c r="AD278" s="151"/>
      <c r="AE278" s="151"/>
      <c r="AF278" s="151"/>
      <c r="AG278" s="151"/>
      <c r="AH278" s="151"/>
      <c r="AI278" s="151"/>
      <c r="AJ278" s="151"/>
      <c r="AK278" s="151"/>
      <c r="AL278" s="109"/>
      <c r="AM278" s="151"/>
    </row>
    <row r="279" spans="26:41" x14ac:dyDescent="0.2">
      <c r="Z279" s="29"/>
      <c r="AA279" s="151"/>
      <c r="AB279" s="151"/>
      <c r="AC279" s="151"/>
      <c r="AD279" s="151"/>
      <c r="AE279" s="151"/>
      <c r="AF279" s="151"/>
      <c r="AG279" s="151"/>
      <c r="AH279" s="151"/>
      <c r="AI279" s="151"/>
      <c r="AJ279" s="151"/>
      <c r="AK279" s="151"/>
      <c r="AL279" s="109"/>
      <c r="AM279" s="151"/>
    </row>
  </sheetData>
  <sheetProtection password="9C9F" sheet="1" objects="1" scenarios="1" formatCells="0" formatColumns="0" formatRows="0"/>
  <mergeCells count="4">
    <mergeCell ref="B30:C30"/>
    <mergeCell ref="B7:C7"/>
    <mergeCell ref="B29:C29"/>
    <mergeCell ref="B6:C6"/>
  </mergeCells>
  <phoneticPr fontId="4" type="noConversion"/>
  <conditionalFormatting sqref="D29">
    <cfRule type="expression" dxfId="13" priority="1" stopIfTrue="1">
      <formula>#REF!&gt;0</formula>
    </cfRule>
  </conditionalFormatting>
  <dataValidations count="1">
    <dataValidation allowBlank="1" showInputMessage="1" showErrorMessage="1" prompt="Do not cut/paste or move cells" sqref="C31:C252 C8:C27"/>
  </dataValidations>
  <hyperlinks>
    <hyperlink ref="B12" location="BBMADDINCOME" tooltip="Additional Income Rows: Click here, then Unhide rows via the Excel Format menu/ribbon above" display="+"/>
  </hyperlinks>
  <pageMargins left="0.61" right="0.57999999999999996" top="0.51" bottom="0.76" header="0.5" footer="0.5"/>
  <pageSetup scale="62" fitToHeight="2"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60" r:id="rId4" name="Drop Down 16">
              <controlPr defaultSize="0" print="0" autoLine="0" autoPict="0" altText="Select the first month of budgeting.  You will make this selection only once to set the first month.">
                <anchor moveWithCells="1">
                  <from>
                    <xdr:col>4</xdr:col>
                    <xdr:colOff>19050</xdr:colOff>
                    <xdr:row>5</xdr:row>
                    <xdr:rowOff>38100</xdr:rowOff>
                  </from>
                  <to>
                    <xdr:col>4</xdr:col>
                    <xdr:colOff>552450</xdr:colOff>
                    <xdr:row>5</xdr:row>
                    <xdr:rowOff>238125</xdr:rowOff>
                  </to>
                </anchor>
              </controlPr>
            </control>
          </mc:Choice>
        </mc:AlternateContent>
        <mc:AlternateContent xmlns:mc="http://schemas.openxmlformats.org/markup-compatibility/2006">
          <mc:Choice Requires="x14">
            <control shapeId="6157" r:id="rId5" name="Drop Down 13">
              <controlPr defaultSize="0" autoLine="0" autoPict="0">
                <anchor moveWithCells="1">
                  <from>
                    <xdr:col>21</xdr:col>
                    <xdr:colOff>495300</xdr:colOff>
                    <xdr:row>5</xdr:row>
                    <xdr:rowOff>47625</xdr:rowOff>
                  </from>
                  <to>
                    <xdr:col>22</xdr:col>
                    <xdr:colOff>419100</xdr:colOff>
                    <xdr:row>5</xdr:row>
                    <xdr:rowOff>247650</xdr:rowOff>
                  </to>
                </anchor>
              </controlPr>
            </control>
          </mc:Choice>
        </mc:AlternateContent>
        <mc:AlternateContent xmlns:mc="http://schemas.openxmlformats.org/markup-compatibility/2006">
          <mc:Choice Requires="x14">
            <control shapeId="6346" r:id="rId6" name="Drop Down 202">
              <controlPr defaultSize="0" autoLine="0" autoPict="0">
                <anchor moveWithCells="1">
                  <from>
                    <xdr:col>2</xdr:col>
                    <xdr:colOff>400050</xdr:colOff>
                    <xdr:row>4</xdr:row>
                    <xdr:rowOff>0</xdr:rowOff>
                  </from>
                  <to>
                    <xdr:col>4</xdr:col>
                    <xdr:colOff>114300</xdr:colOff>
                    <xdr:row>4</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2"/>
    <pageSetUpPr fitToPage="1"/>
  </sheetPr>
  <dimension ref="A1:AV278"/>
  <sheetViews>
    <sheetView showGridLines="0" showRowColHeaders="0" zoomScale="92" workbookViewId="0">
      <pane ySplit="6" topLeftCell="A7" activePane="bottomLeft" state="frozen"/>
      <selection pane="bottomLeft" activeCell="P2" sqref="P2"/>
    </sheetView>
  </sheetViews>
  <sheetFormatPr defaultRowHeight="12.75" x14ac:dyDescent="0.2"/>
  <cols>
    <col min="1" max="1" width="1.7109375" style="26" customWidth="1"/>
    <col min="2" max="2" width="2" style="3" customWidth="1"/>
    <col min="3" max="3" width="23.85546875" style="3" customWidth="1"/>
    <col min="4" max="15" width="8.7109375" style="3" customWidth="1"/>
    <col min="16" max="16" width="10.7109375" style="3" customWidth="1"/>
    <col min="17" max="17" width="5.42578125" style="26" customWidth="1"/>
    <col min="18" max="18" width="6.7109375" style="26" customWidth="1"/>
    <col min="19" max="19" width="4.42578125" style="26" customWidth="1"/>
    <col min="20" max="20" width="8.140625" style="26" customWidth="1"/>
    <col min="21" max="21" width="2.42578125" style="26" customWidth="1"/>
    <col min="22" max="22" width="16.140625" style="26" customWidth="1"/>
    <col min="23" max="23" width="10.5703125" style="26" customWidth="1"/>
    <col min="24" max="24" width="10" style="26" customWidth="1"/>
    <col min="25" max="26" width="9.140625" style="26"/>
    <col min="27" max="27" width="14.42578125" style="26" bestFit="1" customWidth="1"/>
    <col min="28" max="28" width="9.140625" style="26"/>
    <col min="29" max="29" width="12.140625" style="26" customWidth="1"/>
    <col min="30" max="37" width="9.140625" style="26"/>
    <col min="38" max="16384" width="9.140625" style="3"/>
  </cols>
  <sheetData>
    <row r="1" spans="1:40" x14ac:dyDescent="0.2">
      <c r="B1" s="26"/>
      <c r="C1" s="26"/>
      <c r="D1" s="26"/>
      <c r="E1" s="26"/>
      <c r="F1" s="26"/>
      <c r="G1" s="26"/>
      <c r="H1" s="26"/>
      <c r="I1" s="62"/>
      <c r="J1" s="63"/>
      <c r="K1" s="63"/>
      <c r="L1" s="26"/>
      <c r="M1" s="26"/>
      <c r="N1" s="26"/>
      <c r="O1" s="26"/>
      <c r="P1" s="194"/>
      <c r="S1" s="62"/>
      <c r="T1" s="63"/>
      <c r="U1" s="63"/>
      <c r="V1" s="63"/>
      <c r="W1" s="63"/>
      <c r="X1" s="171"/>
      <c r="Y1" s="96"/>
      <c r="Z1" s="96"/>
      <c r="AA1" s="96"/>
      <c r="AB1" s="96"/>
      <c r="AC1" s="96"/>
      <c r="AD1" s="96"/>
      <c r="AE1" s="96"/>
      <c r="AF1" s="96"/>
      <c r="AG1" s="96"/>
      <c r="AH1" s="96"/>
      <c r="AI1" s="96"/>
      <c r="AJ1" s="96"/>
      <c r="AK1" s="96"/>
      <c r="AL1" s="95"/>
      <c r="AM1" s="95"/>
    </row>
    <row r="2" spans="1:40" x14ac:dyDescent="0.2">
      <c r="B2" s="26"/>
      <c r="C2" s="26"/>
      <c r="D2" s="26"/>
      <c r="E2" s="26"/>
      <c r="F2" s="26"/>
      <c r="G2" s="26"/>
      <c r="H2" s="26"/>
      <c r="I2" s="63"/>
      <c r="J2" s="63"/>
      <c r="K2" s="63"/>
      <c r="L2" s="26"/>
      <c r="M2" s="26"/>
      <c r="N2" s="26"/>
      <c r="O2" s="26"/>
      <c r="P2" s="203"/>
      <c r="S2" s="63"/>
      <c r="T2" s="63"/>
      <c r="U2" s="63"/>
      <c r="V2" s="63"/>
      <c r="W2" s="63"/>
      <c r="X2" s="171"/>
      <c r="Y2" s="96"/>
      <c r="Z2" s="96"/>
      <c r="AA2" s="96"/>
      <c r="AB2" s="96"/>
      <c r="AC2" s="96"/>
      <c r="AD2" s="96"/>
      <c r="AE2" s="96"/>
      <c r="AF2" s="96"/>
      <c r="AG2" s="96"/>
      <c r="AH2" s="96"/>
      <c r="AI2" s="96"/>
      <c r="AJ2" s="96"/>
      <c r="AK2" s="96"/>
      <c r="AL2" s="95"/>
      <c r="AM2" s="95"/>
    </row>
    <row r="3" spans="1:40" x14ac:dyDescent="0.2">
      <c r="B3" s="26"/>
      <c r="C3" s="26"/>
      <c r="D3" s="26"/>
      <c r="E3" s="26"/>
      <c r="F3" s="26"/>
      <c r="G3" s="26"/>
      <c r="H3" s="26"/>
      <c r="I3" s="26"/>
      <c r="J3" s="26"/>
      <c r="K3" s="26"/>
      <c r="L3" s="26"/>
      <c r="M3" s="26"/>
      <c r="N3" s="26"/>
      <c r="O3" s="26"/>
      <c r="Q3"/>
      <c r="R3"/>
      <c r="S3"/>
      <c r="T3"/>
      <c r="U3"/>
      <c r="V3" s="56"/>
      <c r="W3" s="56"/>
      <c r="X3" s="171"/>
      <c r="Y3" s="96"/>
      <c r="Z3" s="96"/>
      <c r="AA3" s="96"/>
      <c r="AB3" s="96"/>
      <c r="AC3" s="96"/>
      <c r="AD3" s="96"/>
      <c r="AE3" s="96"/>
      <c r="AF3" s="96"/>
      <c r="AG3" s="96"/>
      <c r="AH3" s="96"/>
      <c r="AI3" s="96"/>
      <c r="AJ3" s="96"/>
      <c r="AK3" s="96"/>
      <c r="AL3" s="95"/>
      <c r="AM3" s="95"/>
    </row>
    <row r="4" spans="1:40" ht="12.75" customHeight="1" x14ac:dyDescent="0.25">
      <c r="B4" s="53"/>
      <c r="C4" s="51"/>
      <c r="D4" s="52"/>
      <c r="E4" s="52"/>
      <c r="F4" s="52"/>
      <c r="G4" s="52"/>
      <c r="H4" s="52"/>
      <c r="I4" s="52"/>
      <c r="J4" s="52"/>
      <c r="K4" s="52"/>
      <c r="L4" s="52"/>
      <c r="M4" s="70"/>
      <c r="N4" s="71"/>
      <c r="O4" s="71"/>
      <c r="P4" s="52"/>
      <c r="S4" s="56"/>
      <c r="T4" s="56"/>
      <c r="U4" s="56"/>
      <c r="V4" s="56"/>
      <c r="W4" s="56"/>
      <c r="X4" s="171"/>
      <c r="Y4" s="96"/>
      <c r="Z4" s="96"/>
      <c r="AA4" s="96"/>
      <c r="AB4" s="96"/>
      <c r="AC4" s="96"/>
      <c r="AD4" s="96"/>
      <c r="AE4" s="96"/>
      <c r="AF4" s="96"/>
      <c r="AG4" s="96"/>
      <c r="AH4" s="96"/>
      <c r="AI4" s="96"/>
      <c r="AJ4" s="96"/>
      <c r="AK4" s="96"/>
      <c r="AL4" s="95"/>
      <c r="AM4" s="95"/>
      <c r="AN4" s="95"/>
    </row>
    <row r="5" spans="1:40" ht="18" customHeight="1" x14ac:dyDescent="0.2">
      <c r="B5" s="26"/>
      <c r="C5" s="26"/>
      <c r="D5" s="26"/>
      <c r="E5" s="26"/>
      <c r="F5" s="26"/>
      <c r="G5" s="26"/>
      <c r="H5" s="26"/>
      <c r="I5" s="26"/>
      <c r="J5" s="26"/>
      <c r="K5" s="26"/>
      <c r="L5" s="26"/>
      <c r="M5" s="26"/>
      <c r="N5" s="26"/>
      <c r="O5" s="26"/>
      <c r="P5" s="26"/>
      <c r="Q5" s="110">
        <f ca="1">Budget_By_Month!R5</f>
        <v>11</v>
      </c>
      <c r="R5" s="110">
        <f ca="1">Budget_By_Month!S5</f>
        <v>10</v>
      </c>
      <c r="S5" s="89"/>
      <c r="T5" s="89"/>
      <c r="U5" s="88"/>
      <c r="V5" s="89"/>
      <c r="W5" s="56"/>
      <c r="X5" s="171"/>
      <c r="Y5" s="96"/>
      <c r="Z5" s="96"/>
      <c r="AA5" s="96"/>
      <c r="AB5" s="96"/>
      <c r="AC5" s="96"/>
      <c r="AD5" s="96"/>
      <c r="AE5" s="96"/>
      <c r="AF5" s="96"/>
      <c r="AG5" s="96"/>
      <c r="AH5" s="96"/>
      <c r="AI5" s="96"/>
      <c r="AJ5" s="96"/>
      <c r="AK5" s="96"/>
      <c r="AL5" s="95"/>
      <c r="AM5" s="95"/>
      <c r="AN5" s="95"/>
    </row>
    <row r="6" spans="1:40" ht="21.95" customHeight="1" x14ac:dyDescent="0.2">
      <c r="A6" s="59"/>
      <c r="B6" s="297" t="str">
        <f>IF(AH$274,Budget_By_Month!B6,Quick_Budget!B6)</f>
        <v>Category Name</v>
      </c>
      <c r="C6" s="298"/>
      <c r="D6" s="91" t="str">
        <f>Budget_By_Month!E6</f>
        <v>Jan</v>
      </c>
      <c r="E6" s="91" t="str">
        <f>Budget_By_Month!F6</f>
        <v>Feb</v>
      </c>
      <c r="F6" s="91" t="str">
        <f>Budget_By_Month!G6</f>
        <v>Mar</v>
      </c>
      <c r="G6" s="91" t="str">
        <f>Budget_By_Month!H6</f>
        <v>Apr</v>
      </c>
      <c r="H6" s="91" t="str">
        <f>Budget_By_Month!I6</f>
        <v>May</v>
      </c>
      <c r="I6" s="91" t="str">
        <f>Budget_By_Month!J6</f>
        <v>Jun</v>
      </c>
      <c r="J6" s="91" t="str">
        <f>Budget_By_Month!K6</f>
        <v>Jul</v>
      </c>
      <c r="K6" s="91" t="str">
        <f>Budget_By_Month!L6</f>
        <v>Aug</v>
      </c>
      <c r="L6" s="91" t="str">
        <f>Budget_By_Month!M6</f>
        <v>Sep</v>
      </c>
      <c r="M6" s="91" t="str">
        <f>Budget_By_Month!N6</f>
        <v>Oct</v>
      </c>
      <c r="N6" s="91" t="str">
        <f>Budget_By_Month!O6</f>
        <v>Nov</v>
      </c>
      <c r="O6" s="91" t="str">
        <f>Budget_By_Month!P6</f>
        <v>Dec</v>
      </c>
      <c r="P6" s="91" t="s">
        <v>267</v>
      </c>
      <c r="Q6" s="110" t="str">
        <f ca="1">Budget_By_Month!R6</f>
        <v>Year to Date Nov</v>
      </c>
      <c r="R6" s="110" t="str">
        <f ca="1">Budget_By_Month!S6</f>
        <v>Year to Date Oct</v>
      </c>
      <c r="S6" s="89"/>
      <c r="T6" s="89"/>
      <c r="U6" s="94"/>
      <c r="V6" s="89"/>
      <c r="W6" s="56"/>
      <c r="X6" s="171"/>
      <c r="Y6" s="96"/>
      <c r="Z6" s="96"/>
      <c r="AA6" s="96"/>
      <c r="AB6" s="96"/>
      <c r="AC6" s="96"/>
      <c r="AD6" s="96"/>
      <c r="AE6" s="96"/>
      <c r="AF6" s="96"/>
      <c r="AG6" s="96"/>
      <c r="AH6" s="96"/>
      <c r="AI6" s="96"/>
      <c r="AJ6" s="96"/>
      <c r="AK6" s="96"/>
      <c r="AL6" s="95"/>
      <c r="AM6" s="95"/>
      <c r="AN6" s="95"/>
    </row>
    <row r="7" spans="1:40" ht="20.25" customHeight="1" x14ac:dyDescent="0.25">
      <c r="A7" s="59"/>
      <c r="B7" s="304" t="str">
        <f>IF(AH$274,Budget_By_Month!B7,Quick_Budget!B7)</f>
        <v>Income</v>
      </c>
      <c r="C7" s="305"/>
      <c r="D7" s="248">
        <f t="shared" ref="D7:P7" si="0">SUM(D8:D27)</f>
        <v>0</v>
      </c>
      <c r="E7" s="248">
        <f t="shared" si="0"/>
        <v>0</v>
      </c>
      <c r="F7" s="248">
        <f t="shared" si="0"/>
        <v>0</v>
      </c>
      <c r="G7" s="248">
        <f t="shared" si="0"/>
        <v>0</v>
      </c>
      <c r="H7" s="248">
        <f t="shared" si="0"/>
        <v>0</v>
      </c>
      <c r="I7" s="248">
        <f t="shared" si="0"/>
        <v>0</v>
      </c>
      <c r="J7" s="248">
        <f t="shared" si="0"/>
        <v>0</v>
      </c>
      <c r="K7" s="248">
        <f t="shared" si="0"/>
        <v>0</v>
      </c>
      <c r="L7" s="248">
        <f t="shared" si="0"/>
        <v>0</v>
      </c>
      <c r="M7" s="248">
        <f t="shared" si="0"/>
        <v>0</v>
      </c>
      <c r="N7" s="248">
        <f t="shared" si="0"/>
        <v>0</v>
      </c>
      <c r="O7" s="248">
        <f t="shared" si="0"/>
        <v>0</v>
      </c>
      <c r="P7" s="248">
        <f t="shared" si="0"/>
        <v>0</v>
      </c>
      <c r="Q7" s="113">
        <f ca="1">SUM(OFFSET($D7,0,0,1,Q$5))</f>
        <v>0</v>
      </c>
      <c r="R7" s="113">
        <f ca="1">SUM(OFFSET($D7,0,0,1,R$5))</f>
        <v>0</v>
      </c>
      <c r="S7" s="89"/>
      <c r="T7" s="89"/>
      <c r="U7" s="89"/>
      <c r="V7" s="89"/>
      <c r="W7" s="56"/>
      <c r="X7" s="171"/>
      <c r="Y7" s="96"/>
      <c r="Z7" s="96"/>
      <c r="AA7" s="96"/>
      <c r="AB7" s="96"/>
      <c r="AC7" s="96"/>
      <c r="AD7" s="96"/>
      <c r="AE7" s="96"/>
      <c r="AF7" s="96"/>
      <c r="AG7" s="96"/>
      <c r="AH7" s="96"/>
      <c r="AI7" s="96"/>
      <c r="AJ7" s="96"/>
      <c r="AK7" s="96"/>
      <c r="AL7" s="95"/>
      <c r="AM7" s="95"/>
      <c r="AN7" s="95"/>
    </row>
    <row r="8" spans="1:40" x14ac:dyDescent="0.2">
      <c r="A8" s="111">
        <v>3</v>
      </c>
      <c r="B8" s="7"/>
      <c r="C8" s="8" t="str">
        <f>IF(AH$274,Budget_By_Month!C8,Quick_Budget!C8)</f>
        <v>Salary/Wages (Bill)</v>
      </c>
      <c r="D8" s="30"/>
      <c r="E8" s="30"/>
      <c r="F8" s="30"/>
      <c r="G8" s="30"/>
      <c r="H8" s="30"/>
      <c r="I8" s="30"/>
      <c r="J8" s="30"/>
      <c r="K8" s="30"/>
      <c r="L8" s="30"/>
      <c r="M8" s="30"/>
      <c r="N8" s="30"/>
      <c r="O8" s="30"/>
      <c r="P8" s="9">
        <f>SUM(D8:O8)</f>
        <v>0</v>
      </c>
      <c r="Q8" s="113">
        <f t="shared" ref="Q8:R81" ca="1" si="1">SUM(OFFSET($D8,0,0,1,Q$5))</f>
        <v>0</v>
      </c>
      <c r="R8" s="113">
        <f t="shared" ca="1" si="1"/>
        <v>0</v>
      </c>
      <c r="S8" s="89"/>
      <c r="T8" s="89"/>
      <c r="U8" s="89"/>
      <c r="V8" s="89"/>
      <c r="W8" s="56"/>
      <c r="X8" s="171"/>
      <c r="Y8" s="96"/>
      <c r="Z8" s="96"/>
      <c r="AA8" s="96"/>
      <c r="AB8" s="96"/>
      <c r="AC8" s="96"/>
      <c r="AD8" s="96"/>
      <c r="AE8" s="96"/>
      <c r="AF8" s="96"/>
      <c r="AG8" s="96"/>
      <c r="AH8" s="96"/>
      <c r="AI8" s="96"/>
      <c r="AJ8" s="96"/>
      <c r="AK8" s="96"/>
      <c r="AL8" s="95"/>
      <c r="AM8" s="95"/>
      <c r="AN8" s="95"/>
    </row>
    <row r="9" spans="1:40" x14ac:dyDescent="0.2">
      <c r="A9" s="111">
        <f>A8+1</f>
        <v>4</v>
      </c>
      <c r="B9" s="7"/>
      <c r="C9" s="8" t="str">
        <f>IF(AH$274,Budget_By_Month!C9,Quick_Budget!C9)</f>
        <v>Salary/Wages (Jane)</v>
      </c>
      <c r="D9" s="30"/>
      <c r="E9" s="30"/>
      <c r="F9" s="30"/>
      <c r="G9" s="30"/>
      <c r="H9" s="30"/>
      <c r="I9" s="30"/>
      <c r="J9" s="30"/>
      <c r="K9" s="30"/>
      <c r="L9" s="30"/>
      <c r="M9" s="30"/>
      <c r="N9" s="30"/>
      <c r="O9" s="30"/>
      <c r="P9" s="10">
        <f>SUM(D9:O9)</f>
        <v>0</v>
      </c>
      <c r="Q9" s="113">
        <f t="shared" ca="1" si="1"/>
        <v>0</v>
      </c>
      <c r="R9" s="113">
        <f t="shared" ca="1" si="1"/>
        <v>0</v>
      </c>
      <c r="S9" s="56"/>
      <c r="T9" s="56"/>
      <c r="U9" s="56"/>
      <c r="V9" s="56"/>
      <c r="W9" s="56"/>
      <c r="X9" s="171"/>
      <c r="Y9" s="96"/>
      <c r="Z9" s="96"/>
      <c r="AA9" s="96"/>
      <c r="AB9" s="96"/>
      <c r="AC9" s="96"/>
      <c r="AD9" s="96"/>
      <c r="AE9" s="96"/>
      <c r="AF9" s="96"/>
      <c r="AG9" s="96"/>
      <c r="AH9" s="96"/>
      <c r="AI9" s="96"/>
      <c r="AJ9" s="96"/>
      <c r="AK9" s="96"/>
      <c r="AL9" s="95"/>
      <c r="AM9" s="95"/>
      <c r="AN9" s="95"/>
    </row>
    <row r="10" spans="1:40" x14ac:dyDescent="0.2">
      <c r="A10" s="111">
        <f t="shared" ref="A10:A19" si="2">A9+1</f>
        <v>5</v>
      </c>
      <c r="B10" s="7"/>
      <c r="C10" s="8" t="str">
        <f>IF(AH$274,Budget_By_Month!C10,Quick_Budget!C10)</f>
        <v>Other</v>
      </c>
      <c r="D10" s="30"/>
      <c r="E10" s="30"/>
      <c r="F10" s="30"/>
      <c r="G10" s="30"/>
      <c r="H10" s="30"/>
      <c r="I10" s="30"/>
      <c r="J10" s="30"/>
      <c r="K10" s="30"/>
      <c r="L10" s="30"/>
      <c r="M10" s="30"/>
      <c r="N10" s="30"/>
      <c r="O10" s="30"/>
      <c r="P10" s="10">
        <f t="shared" ref="P10:P19" si="3">SUM(D10:O10)</f>
        <v>0</v>
      </c>
      <c r="Q10" s="113">
        <f t="shared" ca="1" si="1"/>
        <v>0</v>
      </c>
      <c r="R10" s="113">
        <f t="shared" ca="1" si="1"/>
        <v>0</v>
      </c>
      <c r="S10" s="56"/>
      <c r="T10" s="56"/>
      <c r="U10" s="56"/>
      <c r="V10" s="56"/>
      <c r="W10" s="56"/>
      <c r="X10" s="171"/>
      <c r="Y10" s="96"/>
      <c r="Z10" s="96"/>
      <c r="AA10" s="96"/>
      <c r="AB10" s="96"/>
      <c r="AC10" s="96"/>
      <c r="AD10" s="96"/>
      <c r="AE10" s="96"/>
      <c r="AF10" s="96"/>
      <c r="AG10" s="96"/>
      <c r="AH10" s="96"/>
      <c r="AI10" s="96"/>
      <c r="AJ10" s="96"/>
      <c r="AK10" s="96"/>
      <c r="AL10" s="95"/>
      <c r="AM10" s="95"/>
      <c r="AN10" s="95"/>
    </row>
    <row r="11" spans="1:40" x14ac:dyDescent="0.2">
      <c r="A11" s="111">
        <f t="shared" si="2"/>
        <v>6</v>
      </c>
      <c r="B11" s="7"/>
      <c r="C11" s="8" t="str">
        <f>IF(AH$274,Budget_By_Month!C11,Quick_Budget!C11)</f>
        <v>Other</v>
      </c>
      <c r="D11" s="30"/>
      <c r="E11" s="30"/>
      <c r="F11" s="30"/>
      <c r="G11" s="30"/>
      <c r="H11" s="30"/>
      <c r="I11" s="30"/>
      <c r="J11" s="30"/>
      <c r="K11" s="30"/>
      <c r="L11" s="30"/>
      <c r="M11" s="30"/>
      <c r="N11" s="30"/>
      <c r="O11" s="30"/>
      <c r="P11" s="10">
        <f t="shared" si="3"/>
        <v>0</v>
      </c>
      <c r="Q11" s="113">
        <f t="shared" ca="1" si="1"/>
        <v>0</v>
      </c>
      <c r="R11" s="113">
        <f t="shared" ca="1" si="1"/>
        <v>0</v>
      </c>
      <c r="S11" s="56"/>
      <c r="T11" s="56"/>
      <c r="U11" s="56"/>
      <c r="V11" s="56"/>
      <c r="W11" s="56"/>
      <c r="X11" s="171"/>
      <c r="Y11" s="96"/>
      <c r="Z11" s="96"/>
      <c r="AA11" s="96"/>
      <c r="AB11" s="96"/>
      <c r="AC11" s="96"/>
      <c r="AD11" s="96"/>
      <c r="AE11" s="96"/>
      <c r="AF11" s="96"/>
      <c r="AG11" s="96"/>
      <c r="AH11" s="96"/>
      <c r="AI11" s="96"/>
      <c r="AJ11" s="96"/>
      <c r="AK11" s="96"/>
      <c r="AL11" s="95"/>
      <c r="AM11" s="95"/>
      <c r="AN11" s="95"/>
    </row>
    <row r="12" spans="1:40" x14ac:dyDescent="0.2">
      <c r="A12" s="111">
        <f t="shared" si="2"/>
        <v>7</v>
      </c>
      <c r="B12" s="193" t="s">
        <v>289</v>
      </c>
      <c r="C12" s="8" t="str">
        <f>IF(AH$274,Budget_By_Month!C12,Quick_Budget!C12)</f>
        <v>Other</v>
      </c>
      <c r="D12" s="30"/>
      <c r="E12" s="30"/>
      <c r="F12" s="30"/>
      <c r="G12" s="30"/>
      <c r="H12" s="30"/>
      <c r="I12" s="30"/>
      <c r="J12" s="30"/>
      <c r="K12" s="30"/>
      <c r="L12" s="30"/>
      <c r="M12" s="30"/>
      <c r="N12" s="30"/>
      <c r="O12" s="30"/>
      <c r="P12" s="10">
        <f t="shared" si="3"/>
        <v>0</v>
      </c>
      <c r="Q12" s="113">
        <f t="shared" ca="1" si="1"/>
        <v>0</v>
      </c>
      <c r="R12" s="113">
        <f t="shared" ca="1" si="1"/>
        <v>0</v>
      </c>
      <c r="S12" s="56"/>
      <c r="T12" s="56"/>
      <c r="U12" s="56"/>
      <c r="V12" s="56"/>
      <c r="W12" s="56"/>
      <c r="X12" s="171"/>
      <c r="Y12" s="96"/>
      <c r="Z12" s="96"/>
      <c r="AA12" s="96"/>
      <c r="AB12" s="96"/>
      <c r="AC12" s="96"/>
      <c r="AD12" s="96"/>
      <c r="AE12" s="96"/>
      <c r="AF12" s="96"/>
      <c r="AG12" s="96"/>
      <c r="AH12" s="96"/>
      <c r="AI12" s="96"/>
      <c r="AJ12" s="96"/>
      <c r="AK12" s="96"/>
      <c r="AL12" s="95"/>
      <c r="AM12" s="95"/>
      <c r="AN12" s="95"/>
    </row>
    <row r="13" spans="1:40" hidden="1" x14ac:dyDescent="0.2">
      <c r="A13" s="111">
        <f t="shared" si="2"/>
        <v>8</v>
      </c>
      <c r="B13" s="7"/>
      <c r="C13" s="8" t="str">
        <f>IF(AH$274,Budget_By_Month!C13,Quick_Budget!C13)</f>
        <v>Other</v>
      </c>
      <c r="D13" s="30"/>
      <c r="E13" s="30"/>
      <c r="F13" s="30"/>
      <c r="G13" s="30"/>
      <c r="H13" s="30"/>
      <c r="I13" s="30"/>
      <c r="J13" s="30"/>
      <c r="K13" s="30"/>
      <c r="L13" s="30"/>
      <c r="M13" s="30"/>
      <c r="N13" s="30"/>
      <c r="O13" s="30"/>
      <c r="P13" s="10">
        <f t="shared" si="3"/>
        <v>0</v>
      </c>
      <c r="Q13" s="113">
        <f t="shared" ca="1" si="1"/>
        <v>0</v>
      </c>
      <c r="R13" s="113">
        <f t="shared" ca="1" si="1"/>
        <v>0</v>
      </c>
      <c r="S13" s="56"/>
      <c r="T13" s="56"/>
      <c r="U13" s="56"/>
      <c r="V13" s="56"/>
      <c r="W13" s="56"/>
      <c r="X13" s="171"/>
      <c r="Y13" s="96"/>
      <c r="Z13" s="96"/>
      <c r="AA13" s="96"/>
      <c r="AB13" s="96"/>
      <c r="AC13" s="96"/>
      <c r="AD13" s="96"/>
      <c r="AE13" s="96"/>
      <c r="AF13" s="96"/>
      <c r="AG13" s="96"/>
      <c r="AH13" s="96"/>
      <c r="AI13" s="96"/>
      <c r="AJ13" s="96"/>
      <c r="AK13" s="96"/>
      <c r="AL13" s="95"/>
      <c r="AM13" s="95"/>
      <c r="AN13" s="95"/>
    </row>
    <row r="14" spans="1:40" hidden="1" x14ac:dyDescent="0.2">
      <c r="A14" s="111">
        <f t="shared" si="2"/>
        <v>9</v>
      </c>
      <c r="B14" s="7"/>
      <c r="C14" s="8" t="str">
        <f>IF(AH$274,Budget_By_Month!C14,Quick_Budget!C14)</f>
        <v>Other</v>
      </c>
      <c r="D14" s="30"/>
      <c r="E14" s="30"/>
      <c r="F14" s="30"/>
      <c r="G14" s="30"/>
      <c r="H14" s="30"/>
      <c r="I14" s="30"/>
      <c r="J14" s="30"/>
      <c r="K14" s="30"/>
      <c r="L14" s="30"/>
      <c r="M14" s="30"/>
      <c r="N14" s="30"/>
      <c r="O14" s="30"/>
      <c r="P14" s="10">
        <f t="shared" si="3"/>
        <v>0</v>
      </c>
      <c r="Q14" s="113">
        <f t="shared" ca="1" si="1"/>
        <v>0</v>
      </c>
      <c r="R14" s="113">
        <f t="shared" ca="1" si="1"/>
        <v>0</v>
      </c>
      <c r="S14" s="56"/>
      <c r="T14" s="56"/>
      <c r="U14" s="56"/>
      <c r="V14" s="56"/>
      <c r="W14" s="56"/>
      <c r="X14" s="171"/>
      <c r="Y14" s="96"/>
      <c r="Z14" s="96"/>
      <c r="AA14" s="96"/>
      <c r="AB14" s="96"/>
      <c r="AC14" s="96"/>
      <c r="AD14" s="96"/>
      <c r="AE14" s="96"/>
      <c r="AF14" s="96"/>
      <c r="AG14" s="96"/>
      <c r="AH14" s="96"/>
      <c r="AI14" s="96"/>
      <c r="AJ14" s="96"/>
      <c r="AK14" s="96"/>
      <c r="AL14" s="95"/>
      <c r="AM14" s="95"/>
      <c r="AN14" s="95"/>
    </row>
    <row r="15" spans="1:40" hidden="1" x14ac:dyDescent="0.2">
      <c r="A15" s="111">
        <f t="shared" si="2"/>
        <v>10</v>
      </c>
      <c r="B15" s="7"/>
      <c r="C15" s="8" t="str">
        <f>IF(AH$274,Budget_By_Month!C15,Quick_Budget!C15)</f>
        <v>Other</v>
      </c>
      <c r="D15" s="30"/>
      <c r="E15" s="30"/>
      <c r="F15" s="30"/>
      <c r="G15" s="30"/>
      <c r="H15" s="30"/>
      <c r="I15" s="30"/>
      <c r="J15" s="30"/>
      <c r="K15" s="30"/>
      <c r="L15" s="30"/>
      <c r="M15" s="30"/>
      <c r="N15" s="30"/>
      <c r="O15" s="30"/>
      <c r="P15" s="10">
        <f t="shared" si="3"/>
        <v>0</v>
      </c>
      <c r="Q15" s="113">
        <f t="shared" ca="1" si="1"/>
        <v>0</v>
      </c>
      <c r="R15" s="113">
        <f t="shared" ca="1" si="1"/>
        <v>0</v>
      </c>
      <c r="S15" s="56"/>
      <c r="T15" s="56"/>
      <c r="U15" s="56"/>
      <c r="V15" s="56"/>
      <c r="W15" s="56"/>
      <c r="X15" s="171"/>
      <c r="Y15" s="96"/>
      <c r="Z15" s="96"/>
      <c r="AA15" s="96"/>
      <c r="AB15" s="96"/>
      <c r="AC15" s="96"/>
      <c r="AD15" s="96"/>
      <c r="AE15" s="96"/>
      <c r="AF15" s="96"/>
      <c r="AG15" s="96"/>
      <c r="AH15" s="96"/>
      <c r="AI15" s="96"/>
      <c r="AJ15" s="96"/>
      <c r="AK15" s="96"/>
      <c r="AL15" s="95"/>
      <c r="AM15" s="95"/>
      <c r="AN15" s="95"/>
    </row>
    <row r="16" spans="1:40" hidden="1" x14ac:dyDescent="0.2">
      <c r="A16" s="111">
        <f t="shared" si="2"/>
        <v>11</v>
      </c>
      <c r="B16" s="7"/>
      <c r="C16" s="8" t="str">
        <f>IF(AH$274,Budget_By_Month!C16,Quick_Budget!C16)</f>
        <v>Other</v>
      </c>
      <c r="D16" s="30"/>
      <c r="E16" s="30"/>
      <c r="F16" s="30"/>
      <c r="G16" s="30"/>
      <c r="H16" s="30"/>
      <c r="I16" s="30"/>
      <c r="J16" s="30"/>
      <c r="K16" s="30"/>
      <c r="L16" s="30"/>
      <c r="M16" s="30"/>
      <c r="N16" s="30"/>
      <c r="O16" s="30"/>
      <c r="P16" s="10">
        <f t="shared" si="3"/>
        <v>0</v>
      </c>
      <c r="Q16" s="113">
        <f t="shared" ca="1" si="1"/>
        <v>0</v>
      </c>
      <c r="R16" s="113">
        <f t="shared" ca="1" si="1"/>
        <v>0</v>
      </c>
      <c r="S16" s="56"/>
      <c r="T16" s="56"/>
      <c r="U16" s="56"/>
      <c r="V16" s="56"/>
      <c r="W16" s="56"/>
      <c r="X16" s="171"/>
      <c r="Y16" s="96"/>
      <c r="Z16" s="96"/>
      <c r="AA16" s="96"/>
      <c r="AB16" s="96"/>
      <c r="AC16" s="96"/>
      <c r="AD16" s="96"/>
      <c r="AE16" s="96"/>
      <c r="AF16" s="96"/>
      <c r="AG16" s="96"/>
      <c r="AH16" s="96"/>
      <c r="AI16" s="96"/>
      <c r="AJ16" s="96"/>
      <c r="AK16" s="96"/>
      <c r="AL16" s="95"/>
      <c r="AM16" s="95"/>
      <c r="AN16" s="95"/>
    </row>
    <row r="17" spans="1:40" hidden="1" x14ac:dyDescent="0.2">
      <c r="A17" s="111">
        <f t="shared" si="2"/>
        <v>12</v>
      </c>
      <c r="B17" s="7"/>
      <c r="C17" s="8" t="str">
        <f>IF(AH$274,Budget_By_Month!C17,Quick_Budget!C17)</f>
        <v>Other</v>
      </c>
      <c r="D17" s="30"/>
      <c r="E17" s="30"/>
      <c r="F17" s="30"/>
      <c r="G17" s="30"/>
      <c r="H17" s="30"/>
      <c r="I17" s="30"/>
      <c r="J17" s="30"/>
      <c r="K17" s="30"/>
      <c r="L17" s="30"/>
      <c r="M17" s="30"/>
      <c r="N17" s="30"/>
      <c r="O17" s="30"/>
      <c r="P17" s="10">
        <f t="shared" si="3"/>
        <v>0</v>
      </c>
      <c r="Q17" s="113">
        <f t="shared" ca="1" si="1"/>
        <v>0</v>
      </c>
      <c r="R17" s="113">
        <f t="shared" ca="1" si="1"/>
        <v>0</v>
      </c>
      <c r="S17" s="56"/>
      <c r="T17" s="56"/>
      <c r="U17" s="56"/>
      <c r="V17" s="56"/>
      <c r="W17" s="56"/>
      <c r="X17" s="171"/>
      <c r="Y17" s="96"/>
      <c r="Z17" s="96"/>
      <c r="AA17" s="96"/>
      <c r="AB17" s="96"/>
      <c r="AC17" s="96"/>
      <c r="AD17" s="96"/>
      <c r="AE17" s="96"/>
      <c r="AF17" s="96"/>
      <c r="AG17" s="96"/>
      <c r="AH17" s="96"/>
      <c r="AI17" s="96"/>
      <c r="AJ17" s="96"/>
      <c r="AK17" s="96"/>
      <c r="AL17" s="95"/>
      <c r="AM17" s="95"/>
      <c r="AN17" s="95"/>
    </row>
    <row r="18" spans="1:40" hidden="1" x14ac:dyDescent="0.2">
      <c r="A18" s="111">
        <f t="shared" si="2"/>
        <v>13</v>
      </c>
      <c r="B18" s="7"/>
      <c r="C18" s="8" t="str">
        <f>IF(AH$274,Budget_By_Month!C18,Quick_Budget!C18)</f>
        <v>Other</v>
      </c>
      <c r="D18" s="30"/>
      <c r="E18" s="30"/>
      <c r="F18" s="30"/>
      <c r="G18" s="30"/>
      <c r="H18" s="30"/>
      <c r="I18" s="30"/>
      <c r="J18" s="30"/>
      <c r="K18" s="30"/>
      <c r="L18" s="30"/>
      <c r="M18" s="30"/>
      <c r="N18" s="30"/>
      <c r="O18" s="30"/>
      <c r="P18" s="10">
        <f t="shared" si="3"/>
        <v>0</v>
      </c>
      <c r="Q18" s="113">
        <f t="shared" ca="1" si="1"/>
        <v>0</v>
      </c>
      <c r="R18" s="113">
        <f t="shared" ca="1" si="1"/>
        <v>0</v>
      </c>
      <c r="S18" s="56"/>
      <c r="T18" s="56"/>
      <c r="U18" s="56"/>
      <c r="V18" s="56"/>
      <c r="W18" s="56"/>
      <c r="X18" s="171"/>
      <c r="Y18" s="96"/>
      <c r="Z18" s="96"/>
      <c r="AA18" s="96"/>
      <c r="AB18" s="96"/>
      <c r="AC18" s="96"/>
      <c r="AD18" s="96"/>
      <c r="AE18" s="96"/>
      <c r="AF18" s="96"/>
      <c r="AG18" s="96"/>
      <c r="AH18" s="96"/>
      <c r="AI18" s="96"/>
      <c r="AJ18" s="96"/>
      <c r="AK18" s="96"/>
      <c r="AL18" s="95"/>
      <c r="AM18" s="95"/>
      <c r="AN18" s="95"/>
    </row>
    <row r="19" spans="1:40" hidden="1" x14ac:dyDescent="0.2">
      <c r="A19" s="111">
        <f t="shared" si="2"/>
        <v>14</v>
      </c>
      <c r="B19" s="7"/>
      <c r="C19" s="8" t="str">
        <f>IF(AH$274,Budget_By_Month!C19,Quick_Budget!C19)</f>
        <v>Other</v>
      </c>
      <c r="D19" s="30"/>
      <c r="E19" s="30"/>
      <c r="F19" s="30"/>
      <c r="G19" s="30"/>
      <c r="H19" s="30"/>
      <c r="I19" s="30"/>
      <c r="J19" s="30"/>
      <c r="K19" s="30"/>
      <c r="L19" s="30"/>
      <c r="M19" s="30"/>
      <c r="N19" s="30"/>
      <c r="O19" s="30"/>
      <c r="P19" s="10">
        <f t="shared" si="3"/>
        <v>0</v>
      </c>
      <c r="Q19" s="113">
        <f t="shared" ca="1" si="1"/>
        <v>0</v>
      </c>
      <c r="R19" s="113">
        <f t="shared" ca="1" si="1"/>
        <v>0</v>
      </c>
      <c r="S19" s="56"/>
      <c r="T19" s="56"/>
      <c r="U19" s="56"/>
      <c r="V19" s="56"/>
      <c r="W19" s="56"/>
      <c r="X19" s="171"/>
      <c r="Y19" s="96"/>
      <c r="Z19" s="96"/>
      <c r="AA19" s="96"/>
      <c r="AB19" s="96"/>
      <c r="AC19" s="96"/>
      <c r="AD19" s="96"/>
      <c r="AE19" s="96"/>
      <c r="AF19" s="96"/>
      <c r="AG19" s="96"/>
      <c r="AH19" s="96"/>
      <c r="AI19" s="96"/>
      <c r="AJ19" s="96"/>
      <c r="AK19" s="96"/>
      <c r="AL19" s="95"/>
      <c r="AM19" s="95"/>
      <c r="AN19" s="95"/>
    </row>
    <row r="20" spans="1:40" hidden="1" x14ac:dyDescent="0.2">
      <c r="A20" s="111">
        <f>A9+1</f>
        <v>5</v>
      </c>
      <c r="B20" s="7"/>
      <c r="C20" s="8" t="str">
        <f>IF(AH$274,Budget_By_Month!C20,Quick_Budget!C20)</f>
        <v>Other</v>
      </c>
      <c r="D20" s="30"/>
      <c r="E20" s="30"/>
      <c r="F20" s="30"/>
      <c r="G20" s="30"/>
      <c r="H20" s="30"/>
      <c r="I20" s="30"/>
      <c r="J20" s="30"/>
      <c r="K20" s="30"/>
      <c r="L20" s="30"/>
      <c r="M20" s="30"/>
      <c r="N20" s="30"/>
      <c r="O20" s="30"/>
      <c r="P20" s="10">
        <f>SUM(D20:O20)</f>
        <v>0</v>
      </c>
      <c r="Q20" s="113">
        <f t="shared" ca="1" si="1"/>
        <v>0</v>
      </c>
      <c r="R20" s="113">
        <f t="shared" ca="1" si="1"/>
        <v>0</v>
      </c>
      <c r="X20" s="96"/>
      <c r="Y20" s="96"/>
      <c r="Z20" s="96"/>
      <c r="AA20" s="96"/>
      <c r="AB20" s="96"/>
      <c r="AC20" s="96"/>
      <c r="AD20" s="96"/>
      <c r="AE20" s="96"/>
      <c r="AF20" s="96"/>
      <c r="AG20" s="96"/>
      <c r="AH20" s="96"/>
      <c r="AI20" s="96"/>
      <c r="AJ20" s="96"/>
      <c r="AK20" s="96"/>
      <c r="AL20" s="95"/>
      <c r="AM20" s="95"/>
      <c r="AN20" s="95"/>
    </row>
    <row r="21" spans="1:40" hidden="1" x14ac:dyDescent="0.2">
      <c r="A21" s="111">
        <f t="shared" ref="A21:A83" si="4">A20+1</f>
        <v>6</v>
      </c>
      <c r="B21" s="7"/>
      <c r="C21" s="8" t="str">
        <f>IF(AH$274,Budget_By_Month!C21,Quick_Budget!C21)</f>
        <v>Other</v>
      </c>
      <c r="D21" s="30"/>
      <c r="E21" s="30"/>
      <c r="F21" s="30"/>
      <c r="G21" s="30"/>
      <c r="H21" s="30"/>
      <c r="I21" s="30"/>
      <c r="J21" s="30"/>
      <c r="K21" s="30"/>
      <c r="L21" s="30"/>
      <c r="M21" s="30"/>
      <c r="N21" s="30"/>
      <c r="O21" s="30"/>
      <c r="P21" s="10">
        <f t="shared" ref="P21:P26" si="5">SUM(D21:O21)</f>
        <v>0</v>
      </c>
      <c r="Q21" s="113">
        <f t="shared" ca="1" si="1"/>
        <v>0</v>
      </c>
      <c r="R21" s="113">
        <f t="shared" ca="1" si="1"/>
        <v>0</v>
      </c>
      <c r="X21" s="96"/>
      <c r="Y21" s="96"/>
      <c r="Z21" s="96"/>
      <c r="AA21" s="96"/>
      <c r="AB21" s="96"/>
      <c r="AC21" s="96"/>
      <c r="AD21" s="96"/>
      <c r="AE21" s="96"/>
      <c r="AF21" s="96"/>
      <c r="AG21" s="96"/>
      <c r="AH21" s="96"/>
      <c r="AI21" s="96"/>
      <c r="AJ21" s="96"/>
      <c r="AK21" s="96"/>
      <c r="AL21" s="95"/>
      <c r="AM21" s="95"/>
      <c r="AN21" s="95"/>
    </row>
    <row r="22" spans="1:40" hidden="1" x14ac:dyDescent="0.2">
      <c r="A22" s="111">
        <f t="shared" si="4"/>
        <v>7</v>
      </c>
      <c r="B22" s="7"/>
      <c r="C22" s="8" t="str">
        <f>IF(AH$274,Budget_By_Month!C22,Quick_Budget!C22)</f>
        <v>Other</v>
      </c>
      <c r="D22" s="30"/>
      <c r="E22" s="30"/>
      <c r="F22" s="30"/>
      <c r="G22" s="30"/>
      <c r="H22" s="30"/>
      <c r="I22" s="30"/>
      <c r="J22" s="30"/>
      <c r="K22" s="30"/>
      <c r="L22" s="30"/>
      <c r="M22" s="30"/>
      <c r="N22" s="30"/>
      <c r="O22" s="30"/>
      <c r="P22" s="10">
        <f t="shared" si="5"/>
        <v>0</v>
      </c>
      <c r="Q22" s="113">
        <f t="shared" ca="1" si="1"/>
        <v>0</v>
      </c>
      <c r="R22" s="113">
        <f t="shared" ca="1" si="1"/>
        <v>0</v>
      </c>
      <c r="X22" s="96"/>
      <c r="Y22" s="96"/>
      <c r="Z22" s="96"/>
      <c r="AA22" s="96"/>
      <c r="AB22" s="96"/>
      <c r="AC22" s="96"/>
      <c r="AD22" s="96"/>
      <c r="AE22" s="96"/>
      <c r="AF22" s="96"/>
      <c r="AG22" s="96"/>
      <c r="AH22" s="96"/>
      <c r="AI22" s="96"/>
      <c r="AJ22" s="96"/>
      <c r="AK22" s="96"/>
      <c r="AL22" s="95"/>
      <c r="AM22" s="95"/>
      <c r="AN22" s="95"/>
    </row>
    <row r="23" spans="1:40" hidden="1" x14ac:dyDescent="0.2">
      <c r="A23" s="111">
        <f t="shared" si="4"/>
        <v>8</v>
      </c>
      <c r="B23" s="7"/>
      <c r="C23" s="8" t="str">
        <f>IF(AH$274,Budget_By_Month!C23,Quick_Budget!C23)</f>
        <v>Other</v>
      </c>
      <c r="D23" s="30"/>
      <c r="E23" s="30"/>
      <c r="F23" s="30"/>
      <c r="G23" s="30"/>
      <c r="H23" s="30"/>
      <c r="I23" s="30"/>
      <c r="J23" s="30"/>
      <c r="K23" s="30"/>
      <c r="L23" s="30"/>
      <c r="M23" s="30"/>
      <c r="N23" s="30"/>
      <c r="O23" s="30"/>
      <c r="P23" s="10">
        <f t="shared" si="5"/>
        <v>0</v>
      </c>
      <c r="Q23" s="113">
        <f t="shared" ca="1" si="1"/>
        <v>0</v>
      </c>
      <c r="R23" s="113">
        <f t="shared" ca="1" si="1"/>
        <v>0</v>
      </c>
      <c r="X23" s="96"/>
      <c r="Y23" s="96"/>
      <c r="Z23" s="96"/>
      <c r="AA23" s="96"/>
      <c r="AB23" s="96"/>
      <c r="AC23" s="96"/>
      <c r="AD23" s="96"/>
      <c r="AE23" s="96"/>
      <c r="AF23" s="96"/>
      <c r="AG23" s="96"/>
      <c r="AH23" s="96"/>
      <c r="AI23" s="96"/>
      <c r="AJ23" s="96"/>
      <c r="AK23" s="96"/>
      <c r="AL23" s="95"/>
      <c r="AM23" s="95"/>
      <c r="AN23" s="95"/>
    </row>
    <row r="24" spans="1:40" hidden="1" x14ac:dyDescent="0.2">
      <c r="A24" s="111">
        <f t="shared" si="4"/>
        <v>9</v>
      </c>
      <c r="B24" s="7"/>
      <c r="C24" s="8" t="str">
        <f>IF(AH$274,Budget_By_Month!C24,Quick_Budget!C24)</f>
        <v>Other</v>
      </c>
      <c r="D24" s="30"/>
      <c r="E24" s="30"/>
      <c r="F24" s="30"/>
      <c r="G24" s="30"/>
      <c r="H24" s="30"/>
      <c r="I24" s="30"/>
      <c r="J24" s="30"/>
      <c r="K24" s="30"/>
      <c r="L24" s="30"/>
      <c r="M24" s="30"/>
      <c r="N24" s="30"/>
      <c r="O24" s="30"/>
      <c r="P24" s="10">
        <f t="shared" si="5"/>
        <v>0</v>
      </c>
      <c r="Q24" s="113">
        <f t="shared" ca="1" si="1"/>
        <v>0</v>
      </c>
      <c r="R24" s="113">
        <f t="shared" ca="1" si="1"/>
        <v>0</v>
      </c>
      <c r="X24" s="96"/>
      <c r="Y24" s="96"/>
      <c r="Z24" s="96"/>
      <c r="AA24" s="96"/>
      <c r="AB24" s="96"/>
      <c r="AC24" s="96"/>
      <c r="AD24" s="96"/>
      <c r="AE24" s="96"/>
      <c r="AF24" s="96"/>
      <c r="AG24" s="96"/>
      <c r="AH24" s="96"/>
      <c r="AI24" s="96"/>
      <c r="AJ24" s="96"/>
      <c r="AK24" s="96"/>
      <c r="AL24" s="95"/>
      <c r="AM24" s="95"/>
      <c r="AN24" s="95"/>
    </row>
    <row r="25" spans="1:40" hidden="1" x14ac:dyDescent="0.2">
      <c r="A25" s="111">
        <f t="shared" si="4"/>
        <v>10</v>
      </c>
      <c r="B25" s="7"/>
      <c r="C25" s="8" t="str">
        <f>IF(AH$274,Budget_By_Month!C25,Quick_Budget!C25)</f>
        <v>Other</v>
      </c>
      <c r="D25" s="30"/>
      <c r="E25" s="30"/>
      <c r="F25" s="30"/>
      <c r="G25" s="30"/>
      <c r="H25" s="30"/>
      <c r="I25" s="30"/>
      <c r="J25" s="30"/>
      <c r="K25" s="30"/>
      <c r="L25" s="30"/>
      <c r="M25" s="30"/>
      <c r="N25" s="30"/>
      <c r="O25" s="30"/>
      <c r="P25" s="10">
        <f t="shared" si="5"/>
        <v>0</v>
      </c>
      <c r="Q25" s="113">
        <f t="shared" ca="1" si="1"/>
        <v>0</v>
      </c>
      <c r="R25" s="113">
        <f t="shared" ca="1" si="1"/>
        <v>0</v>
      </c>
      <c r="X25" s="96"/>
      <c r="Y25" s="96"/>
      <c r="Z25" s="96"/>
      <c r="AA25" s="96"/>
      <c r="AB25" s="96"/>
      <c r="AC25" s="96"/>
      <c r="AD25" s="96"/>
      <c r="AE25" s="96"/>
      <c r="AF25" s="96"/>
      <c r="AG25" s="96"/>
      <c r="AH25" s="96"/>
      <c r="AI25" s="96"/>
      <c r="AJ25" s="96"/>
      <c r="AK25" s="96"/>
      <c r="AL25" s="95"/>
      <c r="AM25" s="95"/>
      <c r="AN25" s="95"/>
    </row>
    <row r="26" spans="1:40" hidden="1" x14ac:dyDescent="0.2">
      <c r="A26" s="111">
        <f t="shared" si="4"/>
        <v>11</v>
      </c>
      <c r="B26" s="7"/>
      <c r="C26" s="8" t="str">
        <f>IF(AH$274,Budget_By_Month!C26,Quick_Budget!C26)</f>
        <v>Other</v>
      </c>
      <c r="D26" s="30"/>
      <c r="E26" s="30"/>
      <c r="F26" s="30"/>
      <c r="G26" s="30"/>
      <c r="H26" s="30"/>
      <c r="I26" s="30"/>
      <c r="J26" s="30"/>
      <c r="K26" s="30"/>
      <c r="L26" s="30"/>
      <c r="M26" s="30"/>
      <c r="N26" s="30"/>
      <c r="O26" s="30"/>
      <c r="P26" s="10">
        <f t="shared" si="5"/>
        <v>0</v>
      </c>
      <c r="Q26" s="113">
        <f t="shared" ca="1" si="1"/>
        <v>0</v>
      </c>
      <c r="R26" s="113">
        <f t="shared" ca="1" si="1"/>
        <v>0</v>
      </c>
      <c r="X26" s="96"/>
      <c r="Y26" s="96"/>
      <c r="Z26" s="96"/>
      <c r="AA26" s="96"/>
      <c r="AB26" s="96"/>
      <c r="AC26" s="96"/>
      <c r="AD26" s="96"/>
      <c r="AE26" s="96"/>
      <c r="AF26" s="96"/>
      <c r="AG26" s="96"/>
      <c r="AH26" s="96"/>
      <c r="AI26" s="96"/>
      <c r="AJ26" s="96"/>
      <c r="AK26" s="96"/>
      <c r="AL26" s="95"/>
      <c r="AM26" s="95"/>
      <c r="AN26" s="95"/>
    </row>
    <row r="27" spans="1:40" hidden="1" x14ac:dyDescent="0.2">
      <c r="A27" s="111">
        <f t="shared" si="4"/>
        <v>12</v>
      </c>
      <c r="B27" s="7"/>
      <c r="C27" s="8" t="str">
        <f>IF(AH$274,Budget_By_Month!C27,Quick_Budget!C27)</f>
        <v>Other</v>
      </c>
      <c r="D27" s="30"/>
      <c r="E27" s="30"/>
      <c r="F27" s="30"/>
      <c r="G27" s="30"/>
      <c r="H27" s="30"/>
      <c r="I27" s="30"/>
      <c r="J27" s="30"/>
      <c r="K27" s="30"/>
      <c r="L27" s="30"/>
      <c r="M27" s="30"/>
      <c r="N27" s="30"/>
      <c r="O27" s="30"/>
      <c r="P27" s="10">
        <f>SUM(D27:O27)</f>
        <v>0</v>
      </c>
      <c r="Q27" s="113">
        <f t="shared" ca="1" si="1"/>
        <v>0</v>
      </c>
      <c r="R27" s="113">
        <f t="shared" ca="1" si="1"/>
        <v>0</v>
      </c>
      <c r="X27" s="96"/>
      <c r="Y27" s="96"/>
      <c r="Z27" s="96"/>
      <c r="AN27" s="95"/>
    </row>
    <row r="28" spans="1:40" ht="6" customHeight="1" x14ac:dyDescent="0.2">
      <c r="A28" s="111">
        <f t="shared" si="4"/>
        <v>13</v>
      </c>
      <c r="B28" s="11"/>
      <c r="C28" s="12"/>
      <c r="D28" s="12"/>
      <c r="E28" s="12"/>
      <c r="F28" s="12"/>
      <c r="G28" s="12"/>
      <c r="H28" s="12"/>
      <c r="I28" s="12"/>
      <c r="J28" s="12"/>
      <c r="K28" s="12"/>
      <c r="L28" s="12"/>
      <c r="M28" s="12"/>
      <c r="N28" s="12"/>
      <c r="O28" s="12"/>
      <c r="P28" s="14"/>
      <c r="Q28" s="113">
        <f t="shared" ca="1" si="1"/>
        <v>0</v>
      </c>
      <c r="R28" s="113">
        <f t="shared" ca="1" si="1"/>
        <v>0</v>
      </c>
      <c r="X28" s="96"/>
      <c r="Y28" s="96"/>
      <c r="Z28" s="96"/>
      <c r="AN28" s="95"/>
    </row>
    <row r="29" spans="1:40" ht="22.5" customHeight="1" x14ac:dyDescent="0.25">
      <c r="A29" s="111">
        <f t="shared" si="4"/>
        <v>14</v>
      </c>
      <c r="B29" s="139"/>
      <c r="C29" s="140"/>
      <c r="D29" s="202" t="str">
        <f t="shared" ref="D29:O29" si="6">IF(D30=0,"",IF(D254&gt;0,"Over Budget","Under Budget"))</f>
        <v/>
      </c>
      <c r="E29" s="202" t="str">
        <f t="shared" si="6"/>
        <v/>
      </c>
      <c r="F29" s="202" t="str">
        <f t="shared" si="6"/>
        <v/>
      </c>
      <c r="G29" s="202" t="str">
        <f t="shared" si="6"/>
        <v/>
      </c>
      <c r="H29" s="202" t="str">
        <f t="shared" si="6"/>
        <v/>
      </c>
      <c r="I29" s="202" t="str">
        <f t="shared" si="6"/>
        <v/>
      </c>
      <c r="J29" s="202" t="str">
        <f t="shared" si="6"/>
        <v/>
      </c>
      <c r="K29" s="202" t="str">
        <f t="shared" si="6"/>
        <v/>
      </c>
      <c r="L29" s="202" t="str">
        <f t="shared" si="6"/>
        <v/>
      </c>
      <c r="M29" s="202" t="str">
        <f t="shared" si="6"/>
        <v/>
      </c>
      <c r="N29" s="202" t="str">
        <f t="shared" si="6"/>
        <v/>
      </c>
      <c r="O29" s="202" t="str">
        <f t="shared" si="6"/>
        <v/>
      </c>
      <c r="P29" s="201"/>
      <c r="Q29" s="113">
        <f t="shared" ca="1" si="1"/>
        <v>0</v>
      </c>
      <c r="R29" s="113">
        <f t="shared" ca="1" si="1"/>
        <v>0</v>
      </c>
      <c r="X29" s="96"/>
      <c r="Y29" s="96"/>
      <c r="Z29" s="96"/>
      <c r="AN29" s="95"/>
    </row>
    <row r="30" spans="1:40" ht="18" customHeight="1" x14ac:dyDescent="0.25">
      <c r="A30" s="111">
        <f t="shared" si="4"/>
        <v>15</v>
      </c>
      <c r="B30" s="304" t="str">
        <f>IF(AH$274,Budget_By_Month!B30,Quick_Budget!B30)</f>
        <v>Spending</v>
      </c>
      <c r="C30" s="305"/>
      <c r="D30" s="248">
        <f>D31+D48+D65+D82+D99+D116+D133+D150+D167+D184+D201+D218+D235</f>
        <v>0</v>
      </c>
      <c r="E30" s="248">
        <f t="shared" ref="E30:P30" si="7">E31+E48+E65+E82+E99+E116+E133+E150+E167+E184+E201+E218+E235</f>
        <v>0</v>
      </c>
      <c r="F30" s="248">
        <f t="shared" si="7"/>
        <v>0</v>
      </c>
      <c r="G30" s="248">
        <f t="shared" si="7"/>
        <v>0</v>
      </c>
      <c r="H30" s="248">
        <f t="shared" si="7"/>
        <v>0</v>
      </c>
      <c r="I30" s="248">
        <f t="shared" si="7"/>
        <v>0</v>
      </c>
      <c r="J30" s="248">
        <f t="shared" si="7"/>
        <v>0</v>
      </c>
      <c r="K30" s="248">
        <f t="shared" si="7"/>
        <v>0</v>
      </c>
      <c r="L30" s="248">
        <f t="shared" si="7"/>
        <v>0</v>
      </c>
      <c r="M30" s="248">
        <f t="shared" si="7"/>
        <v>0</v>
      </c>
      <c r="N30" s="248">
        <f t="shared" si="7"/>
        <v>0</v>
      </c>
      <c r="O30" s="248">
        <f t="shared" si="7"/>
        <v>0</v>
      </c>
      <c r="P30" s="248">
        <f t="shared" si="7"/>
        <v>0</v>
      </c>
      <c r="Q30" s="113">
        <f t="shared" ca="1" si="1"/>
        <v>0</v>
      </c>
      <c r="R30" s="113">
        <f t="shared" ca="1" si="1"/>
        <v>0</v>
      </c>
      <c r="X30" s="96"/>
      <c r="Y30" s="96"/>
      <c r="Z30" s="96"/>
      <c r="AN30" s="95"/>
    </row>
    <row r="31" spans="1:40" ht="13.5" customHeight="1" x14ac:dyDescent="0.2">
      <c r="A31" s="111">
        <f t="shared" si="4"/>
        <v>16</v>
      </c>
      <c r="B31" s="1"/>
      <c r="C31" s="92" t="str">
        <f>IF(AH$274,Budget_By_Month!C31,Quick_Budget!C31)</f>
        <v>Transportation</v>
      </c>
      <c r="D31" s="24">
        <f>SUM(D32:D46)</f>
        <v>0</v>
      </c>
      <c r="E31" s="24">
        <f t="shared" ref="E31:P31" si="8">SUM(E32:E46)</f>
        <v>0</v>
      </c>
      <c r="F31" s="24">
        <f t="shared" si="8"/>
        <v>0</v>
      </c>
      <c r="G31" s="24">
        <f t="shared" si="8"/>
        <v>0</v>
      </c>
      <c r="H31" s="24">
        <f t="shared" si="8"/>
        <v>0</v>
      </c>
      <c r="I31" s="24">
        <f t="shared" si="8"/>
        <v>0</v>
      </c>
      <c r="J31" s="24">
        <f t="shared" si="8"/>
        <v>0</v>
      </c>
      <c r="K31" s="24">
        <f t="shared" si="8"/>
        <v>0</v>
      </c>
      <c r="L31" s="24">
        <f t="shared" si="8"/>
        <v>0</v>
      </c>
      <c r="M31" s="24">
        <f t="shared" si="8"/>
        <v>0</v>
      </c>
      <c r="N31" s="24">
        <f t="shared" si="8"/>
        <v>0</v>
      </c>
      <c r="O31" s="24">
        <f t="shared" si="8"/>
        <v>0</v>
      </c>
      <c r="P31" s="25">
        <f t="shared" si="8"/>
        <v>0</v>
      </c>
      <c r="Q31" s="113">
        <f t="shared" ca="1" si="1"/>
        <v>0</v>
      </c>
      <c r="R31" s="113">
        <f t="shared" ca="1" si="1"/>
        <v>0</v>
      </c>
      <c r="X31" s="96"/>
      <c r="Y31" s="96"/>
      <c r="Z31" s="96"/>
      <c r="AN31" s="95"/>
    </row>
    <row r="32" spans="1:40" ht="12.75" customHeight="1" x14ac:dyDescent="0.2">
      <c r="A32" s="111">
        <f t="shared" si="4"/>
        <v>17</v>
      </c>
      <c r="B32" s="1"/>
      <c r="C32" s="8" t="str">
        <f>IF(AH$274,Budget_By_Month!C32,Quick_Budget!C32)</f>
        <v>Auto Loan/Lease</v>
      </c>
      <c r="D32" s="255"/>
      <c r="E32" s="30"/>
      <c r="F32" s="30"/>
      <c r="G32" s="30"/>
      <c r="H32" s="30"/>
      <c r="I32" s="30"/>
      <c r="J32" s="30"/>
      <c r="K32" s="30"/>
      <c r="L32" s="30"/>
      <c r="M32" s="30"/>
      <c r="N32" s="30"/>
      <c r="O32" s="30"/>
      <c r="P32" s="10">
        <f t="shared" ref="P32:P46" si="9">SUM(D32:O32)</f>
        <v>0</v>
      </c>
      <c r="Q32" s="113">
        <f t="shared" ca="1" si="1"/>
        <v>0</v>
      </c>
      <c r="R32" s="113">
        <f t="shared" ca="1" si="1"/>
        <v>0</v>
      </c>
      <c r="X32" s="96"/>
      <c r="Y32" s="96"/>
      <c r="Z32" s="96"/>
      <c r="AN32" s="95"/>
    </row>
    <row r="33" spans="1:48" x14ac:dyDescent="0.2">
      <c r="A33" s="111">
        <f t="shared" si="4"/>
        <v>18</v>
      </c>
      <c r="B33" s="1"/>
      <c r="C33" s="8" t="str">
        <f>IF(AH$274,Budget_By_Month!C33,Quick_Budget!C33)</f>
        <v xml:space="preserve">Insurance </v>
      </c>
      <c r="D33" s="255"/>
      <c r="E33" s="30"/>
      <c r="F33" s="30"/>
      <c r="G33" s="30"/>
      <c r="H33" s="30"/>
      <c r="I33" s="30"/>
      <c r="J33" s="30"/>
      <c r="K33" s="30"/>
      <c r="L33" s="30"/>
      <c r="M33" s="30"/>
      <c r="N33" s="30"/>
      <c r="O33" s="30"/>
      <c r="P33" s="10">
        <f t="shared" si="9"/>
        <v>0</v>
      </c>
      <c r="Q33" s="113">
        <f t="shared" ca="1" si="1"/>
        <v>0</v>
      </c>
      <c r="R33" s="113">
        <f t="shared" ca="1" si="1"/>
        <v>0</v>
      </c>
      <c r="X33" s="96"/>
      <c r="Y33" s="96"/>
      <c r="Z33" s="96"/>
      <c r="AN33" s="95"/>
    </row>
    <row r="34" spans="1:48" x14ac:dyDescent="0.2">
      <c r="A34" s="111">
        <f t="shared" si="4"/>
        <v>19</v>
      </c>
      <c r="B34" s="1"/>
      <c r="C34" s="8" t="str">
        <f>IF(AH$274,Budget_By_Month!C34,Quick_Budget!C34)</f>
        <v>John's bus pass</v>
      </c>
      <c r="D34" s="255"/>
      <c r="E34" s="30"/>
      <c r="F34" s="30"/>
      <c r="G34" s="30"/>
      <c r="H34" s="30"/>
      <c r="I34" s="30"/>
      <c r="J34" s="30"/>
      <c r="K34" s="30"/>
      <c r="L34" s="30"/>
      <c r="M34" s="30"/>
      <c r="N34" s="30"/>
      <c r="O34" s="30"/>
      <c r="P34" s="10">
        <f t="shared" si="9"/>
        <v>0</v>
      </c>
      <c r="Q34" s="113">
        <f t="shared" ca="1" si="1"/>
        <v>0</v>
      </c>
      <c r="R34" s="113">
        <f t="shared" ca="1" si="1"/>
        <v>0</v>
      </c>
      <c r="X34" s="96"/>
      <c r="Y34" s="96"/>
      <c r="Z34" s="96"/>
      <c r="AN34" s="95"/>
    </row>
    <row r="35" spans="1:48" x14ac:dyDescent="0.2">
      <c r="A35" s="111">
        <f t="shared" si="4"/>
        <v>20</v>
      </c>
      <c r="B35" s="1"/>
      <c r="C35" s="8" t="str">
        <f>IF(AH$274,Budget_By_Month!C35,Quick_Budget!C35)</f>
        <v>Gas Money</v>
      </c>
      <c r="D35" s="255"/>
      <c r="E35" s="30"/>
      <c r="F35" s="30"/>
      <c r="G35" s="30"/>
      <c r="H35" s="30"/>
      <c r="I35" s="30"/>
      <c r="J35" s="30"/>
      <c r="K35" s="30"/>
      <c r="L35" s="30"/>
      <c r="M35" s="30"/>
      <c r="N35" s="30"/>
      <c r="O35" s="30"/>
      <c r="P35" s="10">
        <f t="shared" si="9"/>
        <v>0</v>
      </c>
      <c r="Q35" s="113">
        <f t="shared" ca="1" si="1"/>
        <v>0</v>
      </c>
      <c r="R35" s="113">
        <f t="shared" ca="1" si="1"/>
        <v>0</v>
      </c>
      <c r="X35" s="96"/>
      <c r="Y35" s="96"/>
      <c r="Z35" s="96"/>
      <c r="AN35" s="95"/>
    </row>
    <row r="36" spans="1:48" x14ac:dyDescent="0.2">
      <c r="A36" s="111">
        <f t="shared" si="4"/>
        <v>21</v>
      </c>
      <c r="B36" s="1"/>
      <c r="C36" s="8" t="str">
        <f>IF(AH$274,Budget_By_Month!C36,Quick_Budget!C36)</f>
        <v>Maintenance</v>
      </c>
      <c r="D36" s="255"/>
      <c r="E36" s="30"/>
      <c r="F36" s="30"/>
      <c r="G36" s="30"/>
      <c r="H36" s="30"/>
      <c r="I36" s="30"/>
      <c r="J36" s="30"/>
      <c r="K36" s="30"/>
      <c r="L36" s="30"/>
      <c r="M36" s="30"/>
      <c r="N36" s="30"/>
      <c r="O36" s="30"/>
      <c r="P36" s="10">
        <f t="shared" si="9"/>
        <v>0</v>
      </c>
      <c r="Q36" s="113">
        <f t="shared" ca="1" si="1"/>
        <v>0</v>
      </c>
      <c r="R36" s="113">
        <f t="shared" ca="1" si="1"/>
        <v>0</v>
      </c>
      <c r="X36" s="96"/>
      <c r="Y36" s="96"/>
      <c r="Z36" s="96"/>
      <c r="AN36" s="95"/>
    </row>
    <row r="37" spans="1:48" x14ac:dyDescent="0.2">
      <c r="A37" s="111">
        <f t="shared" si="4"/>
        <v>22</v>
      </c>
      <c r="B37" s="1"/>
      <c r="C37" s="8" t="str">
        <f>IF(AH$274,Budget_By_Month!C37,Quick_Budget!C37)</f>
        <v>Registration/Inspection</v>
      </c>
      <c r="D37" s="255"/>
      <c r="E37" s="30"/>
      <c r="F37" s="30"/>
      <c r="G37" s="30"/>
      <c r="H37" s="30"/>
      <c r="I37" s="30"/>
      <c r="J37" s="30"/>
      <c r="K37" s="30"/>
      <c r="L37" s="30"/>
      <c r="M37" s="30"/>
      <c r="N37" s="30"/>
      <c r="O37" s="30"/>
      <c r="P37" s="10">
        <f t="shared" si="9"/>
        <v>0</v>
      </c>
      <c r="Q37" s="113">
        <f t="shared" ca="1" si="1"/>
        <v>0</v>
      </c>
      <c r="R37" s="113">
        <f t="shared" ca="1" si="1"/>
        <v>0</v>
      </c>
      <c r="X37" s="96"/>
      <c r="Y37" s="96"/>
      <c r="Z37" s="96"/>
      <c r="AN37" s="95"/>
    </row>
    <row r="38" spans="1:48" x14ac:dyDescent="0.2">
      <c r="A38" s="111">
        <f t="shared" si="4"/>
        <v>23</v>
      </c>
      <c r="B38" s="1"/>
      <c r="C38" s="8" t="str">
        <f>IF(AH$274,Budget_By_Month!C38,Quick_Budget!C38)</f>
        <v>Other</v>
      </c>
      <c r="D38" s="255"/>
      <c r="E38" s="30"/>
      <c r="F38" s="30"/>
      <c r="G38" s="30"/>
      <c r="H38" s="30"/>
      <c r="I38" s="30"/>
      <c r="J38" s="30"/>
      <c r="K38" s="30"/>
      <c r="L38" s="30"/>
      <c r="M38" s="30"/>
      <c r="N38" s="30"/>
      <c r="O38" s="30"/>
      <c r="P38" s="10">
        <f t="shared" si="9"/>
        <v>0</v>
      </c>
      <c r="Q38" s="113">
        <f t="shared" ca="1" si="1"/>
        <v>0</v>
      </c>
      <c r="R38" s="113">
        <f t="shared" ca="1" si="1"/>
        <v>0</v>
      </c>
      <c r="X38" s="96"/>
      <c r="Y38" s="96"/>
      <c r="Z38" s="96"/>
      <c r="AN38" s="95"/>
    </row>
    <row r="39" spans="1:48" x14ac:dyDescent="0.2">
      <c r="A39" s="111">
        <f t="shared" si="4"/>
        <v>24</v>
      </c>
      <c r="B39" s="1"/>
      <c r="C39" s="8" t="str">
        <f>IF(AH$274,Budget_By_Month!C39,Quick_Budget!C39)</f>
        <v>Other</v>
      </c>
      <c r="D39" s="255"/>
      <c r="E39" s="30"/>
      <c r="F39" s="30"/>
      <c r="G39" s="30"/>
      <c r="H39" s="30"/>
      <c r="I39" s="30"/>
      <c r="J39" s="30"/>
      <c r="K39" s="30"/>
      <c r="L39" s="30"/>
      <c r="M39" s="30"/>
      <c r="N39" s="30"/>
      <c r="O39" s="30"/>
      <c r="P39" s="10">
        <f t="shared" ref="P39:P44" si="10">SUM(D39:O39)</f>
        <v>0</v>
      </c>
      <c r="Q39" s="113">
        <f t="shared" ca="1" si="1"/>
        <v>0</v>
      </c>
      <c r="R39" s="113">
        <f t="shared" ca="1" si="1"/>
        <v>0</v>
      </c>
      <c r="X39" s="96"/>
      <c r="Y39" s="96"/>
      <c r="Z39" s="96"/>
      <c r="AN39" s="95"/>
    </row>
    <row r="40" spans="1:48" x14ac:dyDescent="0.2">
      <c r="A40" s="111">
        <f t="shared" si="4"/>
        <v>25</v>
      </c>
      <c r="B40" s="1"/>
      <c r="C40" s="8" t="str">
        <f>IF(AH$274,Budget_By_Month!C40,Quick_Budget!C40)</f>
        <v>Other</v>
      </c>
      <c r="D40" s="255"/>
      <c r="E40" s="30"/>
      <c r="F40" s="30"/>
      <c r="G40" s="30"/>
      <c r="H40" s="30"/>
      <c r="I40" s="30"/>
      <c r="J40" s="30"/>
      <c r="K40" s="30"/>
      <c r="L40" s="30"/>
      <c r="M40" s="30"/>
      <c r="N40" s="30"/>
      <c r="O40" s="30"/>
      <c r="P40" s="10">
        <f t="shared" si="10"/>
        <v>0</v>
      </c>
      <c r="Q40" s="113">
        <f t="shared" ca="1" si="1"/>
        <v>0</v>
      </c>
      <c r="R40" s="113">
        <f t="shared" ca="1" si="1"/>
        <v>0</v>
      </c>
      <c r="X40" s="96"/>
      <c r="Y40" s="96"/>
      <c r="Z40" s="96"/>
      <c r="AN40" s="95"/>
    </row>
    <row r="41" spans="1:48" x14ac:dyDescent="0.2">
      <c r="A41" s="111">
        <f t="shared" si="4"/>
        <v>26</v>
      </c>
      <c r="B41" s="1"/>
      <c r="C41" s="8" t="str">
        <f>IF(AH$274,Budget_By_Month!C41,Quick_Budget!C41)</f>
        <v>Other</v>
      </c>
      <c r="D41" s="255"/>
      <c r="E41" s="30"/>
      <c r="F41" s="30"/>
      <c r="G41" s="30"/>
      <c r="H41" s="30"/>
      <c r="I41" s="30"/>
      <c r="J41" s="30"/>
      <c r="K41" s="30"/>
      <c r="L41" s="30"/>
      <c r="M41" s="30"/>
      <c r="N41" s="30"/>
      <c r="O41" s="30"/>
      <c r="P41" s="10">
        <f t="shared" si="10"/>
        <v>0</v>
      </c>
      <c r="Q41" s="113">
        <f t="shared" ca="1" si="1"/>
        <v>0</v>
      </c>
      <c r="R41" s="113">
        <f t="shared" ca="1" si="1"/>
        <v>0</v>
      </c>
      <c r="X41" s="96"/>
      <c r="Y41" s="96"/>
      <c r="Z41" s="96"/>
      <c r="AN41" s="95"/>
    </row>
    <row r="42" spans="1:48" hidden="1" x14ac:dyDescent="0.2">
      <c r="A42" s="111">
        <f t="shared" si="4"/>
        <v>27</v>
      </c>
      <c r="B42" s="1"/>
      <c r="C42" s="8" t="str">
        <f>IF(AH$274,Budget_By_Month!C42,Quick_Budget!C42)</f>
        <v>Other</v>
      </c>
      <c r="D42" s="30"/>
      <c r="E42" s="30"/>
      <c r="F42" s="30"/>
      <c r="G42" s="30"/>
      <c r="H42" s="30"/>
      <c r="I42" s="30"/>
      <c r="J42" s="30"/>
      <c r="K42" s="30"/>
      <c r="L42" s="30"/>
      <c r="M42" s="30"/>
      <c r="N42" s="30"/>
      <c r="O42" s="30"/>
      <c r="P42" s="10">
        <f t="shared" si="10"/>
        <v>0</v>
      </c>
      <c r="Q42" s="113">
        <f t="shared" ca="1" si="1"/>
        <v>0</v>
      </c>
      <c r="R42" s="113">
        <f t="shared" ca="1" si="1"/>
        <v>0</v>
      </c>
      <c r="X42" s="96"/>
      <c r="Y42" s="96"/>
      <c r="Z42" s="96"/>
      <c r="AN42" s="95"/>
    </row>
    <row r="43" spans="1:48" hidden="1" x14ac:dyDescent="0.2">
      <c r="A43" s="111">
        <f t="shared" si="4"/>
        <v>28</v>
      </c>
      <c r="B43" s="1"/>
      <c r="C43" s="8" t="str">
        <f>IF(AH$274,Budget_By_Month!C43,Quick_Budget!C43)</f>
        <v>Other</v>
      </c>
      <c r="D43" s="30"/>
      <c r="E43" s="30"/>
      <c r="F43" s="30"/>
      <c r="G43" s="30"/>
      <c r="H43" s="30"/>
      <c r="I43" s="30"/>
      <c r="J43" s="30"/>
      <c r="K43" s="30"/>
      <c r="L43" s="30"/>
      <c r="M43" s="30"/>
      <c r="N43" s="30"/>
      <c r="O43" s="30"/>
      <c r="P43" s="10">
        <f t="shared" si="10"/>
        <v>0</v>
      </c>
      <c r="Q43" s="113">
        <f t="shared" ca="1" si="1"/>
        <v>0</v>
      </c>
      <c r="R43" s="113">
        <f t="shared" ca="1" si="1"/>
        <v>0</v>
      </c>
      <c r="Z43" s="96"/>
      <c r="AN43" s="95"/>
    </row>
    <row r="44" spans="1:48" hidden="1" x14ac:dyDescent="0.2">
      <c r="A44" s="111">
        <f t="shared" si="4"/>
        <v>29</v>
      </c>
      <c r="B44" s="1"/>
      <c r="C44" s="8" t="str">
        <f>IF(AH$274,Budget_By_Month!C44,Quick_Budget!C44)</f>
        <v>Other</v>
      </c>
      <c r="D44" s="30"/>
      <c r="E44" s="30"/>
      <c r="F44" s="30"/>
      <c r="G44" s="30"/>
      <c r="H44" s="30"/>
      <c r="I44" s="30"/>
      <c r="J44" s="30"/>
      <c r="K44" s="30"/>
      <c r="L44" s="30"/>
      <c r="M44" s="30"/>
      <c r="N44" s="30"/>
      <c r="O44" s="30"/>
      <c r="P44" s="10">
        <f t="shared" si="10"/>
        <v>0</v>
      </c>
      <c r="Q44" s="113">
        <f t="shared" ca="1" si="1"/>
        <v>0</v>
      </c>
      <c r="R44" s="113">
        <f t="shared" ca="1" si="1"/>
        <v>0</v>
      </c>
      <c r="Z44" s="96"/>
      <c r="AN44" s="95"/>
      <c r="AO44" s="95"/>
      <c r="AP44" s="95"/>
      <c r="AQ44" s="95"/>
      <c r="AR44" s="95"/>
      <c r="AS44" s="95"/>
      <c r="AT44" s="95"/>
      <c r="AU44" s="95"/>
      <c r="AV44" s="95"/>
    </row>
    <row r="45" spans="1:48" hidden="1" x14ac:dyDescent="0.2">
      <c r="A45" s="111">
        <f t="shared" si="4"/>
        <v>30</v>
      </c>
      <c r="B45" s="1"/>
      <c r="C45" s="8" t="str">
        <f>IF(AH$274,Budget_By_Month!C45,Quick_Budget!C45)</f>
        <v>Other</v>
      </c>
      <c r="D45" s="30"/>
      <c r="E45" s="30"/>
      <c r="F45" s="30"/>
      <c r="G45" s="30"/>
      <c r="H45" s="30"/>
      <c r="I45" s="30"/>
      <c r="J45" s="30"/>
      <c r="K45" s="30"/>
      <c r="L45" s="30"/>
      <c r="M45" s="30"/>
      <c r="N45" s="30"/>
      <c r="O45" s="30"/>
      <c r="P45" s="10">
        <f t="shared" si="9"/>
        <v>0</v>
      </c>
      <c r="Q45" s="113">
        <f t="shared" ca="1" si="1"/>
        <v>0</v>
      </c>
      <c r="R45" s="113">
        <f t="shared" ca="1" si="1"/>
        <v>0</v>
      </c>
      <c r="Z45" s="96"/>
      <c r="AN45" s="95"/>
      <c r="AO45" s="95"/>
      <c r="AP45" s="95"/>
      <c r="AQ45" s="95"/>
      <c r="AR45" s="95"/>
      <c r="AS45" s="95"/>
      <c r="AT45" s="95"/>
      <c r="AU45" s="95"/>
      <c r="AV45" s="95"/>
    </row>
    <row r="46" spans="1:48" hidden="1" x14ac:dyDescent="0.2">
      <c r="A46" s="111">
        <f t="shared" si="4"/>
        <v>31</v>
      </c>
      <c r="B46" s="1"/>
      <c r="C46" s="8" t="str">
        <f>IF(AH$274,Budget_By_Month!C46,Quick_Budget!C46)</f>
        <v>Other</v>
      </c>
      <c r="D46" s="30"/>
      <c r="E46" s="30"/>
      <c r="F46" s="30"/>
      <c r="G46" s="30"/>
      <c r="H46" s="30"/>
      <c r="I46" s="30"/>
      <c r="J46" s="30"/>
      <c r="K46" s="30"/>
      <c r="L46" s="30"/>
      <c r="M46" s="30"/>
      <c r="N46" s="30"/>
      <c r="O46" s="30"/>
      <c r="P46" s="10">
        <f t="shared" si="9"/>
        <v>0</v>
      </c>
      <c r="Q46" s="113">
        <f t="shared" ca="1" si="1"/>
        <v>0</v>
      </c>
      <c r="R46" s="113">
        <f t="shared" ca="1" si="1"/>
        <v>0</v>
      </c>
      <c r="Z46" s="96"/>
      <c r="AN46" s="95"/>
      <c r="AO46" s="95"/>
      <c r="AP46" s="95"/>
      <c r="AQ46" s="95"/>
      <c r="AR46" s="95"/>
      <c r="AS46" s="95"/>
      <c r="AT46" s="95"/>
      <c r="AU46" s="95"/>
      <c r="AV46" s="95"/>
    </row>
    <row r="47" spans="1:48" x14ac:dyDescent="0.2">
      <c r="A47" s="111">
        <f t="shared" si="4"/>
        <v>32</v>
      </c>
      <c r="B47" s="1"/>
      <c r="C47" s="8"/>
      <c r="D47" s="8"/>
      <c r="E47" s="8"/>
      <c r="F47" s="8"/>
      <c r="G47" s="8"/>
      <c r="H47" s="8"/>
      <c r="I47" s="8"/>
      <c r="J47" s="8"/>
      <c r="K47" s="8"/>
      <c r="L47" s="8"/>
      <c r="M47" s="8"/>
      <c r="N47" s="8"/>
      <c r="O47" s="8"/>
      <c r="P47" s="21"/>
      <c r="Q47" s="113">
        <f t="shared" ca="1" si="1"/>
        <v>0</v>
      </c>
      <c r="R47" s="113">
        <f t="shared" ca="1" si="1"/>
        <v>0</v>
      </c>
      <c r="Z47" s="96"/>
      <c r="AN47" s="95"/>
      <c r="AO47" s="95"/>
      <c r="AP47" s="95"/>
      <c r="AQ47" s="95"/>
      <c r="AR47" s="95"/>
      <c r="AS47" s="95"/>
      <c r="AT47" s="95"/>
      <c r="AU47" s="95"/>
      <c r="AV47" s="95"/>
    </row>
    <row r="48" spans="1:48" x14ac:dyDescent="0.2">
      <c r="A48" s="111">
        <f t="shared" si="4"/>
        <v>33</v>
      </c>
      <c r="B48" s="1"/>
      <c r="C48" s="92" t="str">
        <f>IF(AH$274,Budget_By_Month!C48,Quick_Budget!C48)</f>
        <v>Home</v>
      </c>
      <c r="D48" s="17">
        <f>SUM(D49:D63)</f>
        <v>0</v>
      </c>
      <c r="E48" s="17">
        <f>SUM(E49:E63)</f>
        <v>0</v>
      </c>
      <c r="F48" s="17">
        <f>SUM(F49:F63)</f>
        <v>0</v>
      </c>
      <c r="G48" s="17">
        <f t="shared" ref="G48:P48" si="11">SUM(G49:G63)</f>
        <v>0</v>
      </c>
      <c r="H48" s="17">
        <f t="shared" si="11"/>
        <v>0</v>
      </c>
      <c r="I48" s="17">
        <f t="shared" si="11"/>
        <v>0</v>
      </c>
      <c r="J48" s="17">
        <f t="shared" si="11"/>
        <v>0</v>
      </c>
      <c r="K48" s="17">
        <f t="shared" si="11"/>
        <v>0</v>
      </c>
      <c r="L48" s="17">
        <f t="shared" si="11"/>
        <v>0</v>
      </c>
      <c r="M48" s="17">
        <f t="shared" si="11"/>
        <v>0</v>
      </c>
      <c r="N48" s="17">
        <f t="shared" si="11"/>
        <v>0</v>
      </c>
      <c r="O48" s="17">
        <f t="shared" si="11"/>
        <v>0</v>
      </c>
      <c r="P48" s="18">
        <f t="shared" si="11"/>
        <v>0</v>
      </c>
      <c r="Q48" s="113">
        <f t="shared" ca="1" si="1"/>
        <v>0</v>
      </c>
      <c r="R48" s="113">
        <f t="shared" ca="1" si="1"/>
        <v>0</v>
      </c>
      <c r="Z48" s="96"/>
      <c r="AN48" s="95"/>
      <c r="AO48" s="95"/>
      <c r="AP48" s="95"/>
      <c r="AQ48" s="95"/>
      <c r="AR48" s="95"/>
      <c r="AS48" s="95"/>
      <c r="AT48" s="95"/>
      <c r="AU48" s="95"/>
      <c r="AV48" s="95"/>
    </row>
    <row r="49" spans="1:48" x14ac:dyDescent="0.2">
      <c r="A49" s="111">
        <f t="shared" si="4"/>
        <v>34</v>
      </c>
      <c r="B49" s="1"/>
      <c r="C49" s="8" t="str">
        <f>IF(AH$274,Budget_By_Month!C49,Quick_Budget!C49)</f>
        <v>Mortgage</v>
      </c>
      <c r="D49" s="30"/>
      <c r="E49" s="30"/>
      <c r="F49" s="30"/>
      <c r="G49" s="30"/>
      <c r="H49" s="30"/>
      <c r="I49" s="30"/>
      <c r="J49" s="30"/>
      <c r="K49" s="30"/>
      <c r="L49" s="30"/>
      <c r="M49" s="30"/>
      <c r="N49" s="30"/>
      <c r="O49" s="30"/>
      <c r="P49" s="10">
        <f t="shared" ref="P49:P63" si="12">SUM(D49:O49)</f>
        <v>0</v>
      </c>
      <c r="Q49" s="113">
        <f t="shared" ca="1" si="1"/>
        <v>0</v>
      </c>
      <c r="R49" s="113">
        <f t="shared" ca="1" si="1"/>
        <v>0</v>
      </c>
      <c r="Z49" s="96"/>
      <c r="AN49" s="95"/>
      <c r="AO49" s="95"/>
      <c r="AP49" s="95"/>
      <c r="AQ49" s="95"/>
      <c r="AR49" s="95"/>
      <c r="AS49" s="95"/>
      <c r="AT49" s="95"/>
      <c r="AU49" s="95"/>
      <c r="AV49" s="95"/>
    </row>
    <row r="50" spans="1:48" x14ac:dyDescent="0.2">
      <c r="A50" s="111">
        <f t="shared" si="4"/>
        <v>35</v>
      </c>
      <c r="B50" s="1"/>
      <c r="C50" s="8" t="str">
        <f>IF(AH$274,Budget_By_Month!C50,Quick_Budget!C50)</f>
        <v>Rent</v>
      </c>
      <c r="D50" s="30"/>
      <c r="E50" s="30"/>
      <c r="F50" s="30"/>
      <c r="G50" s="30"/>
      <c r="H50" s="30"/>
      <c r="I50" s="30"/>
      <c r="J50" s="30"/>
      <c r="K50" s="30"/>
      <c r="L50" s="30"/>
      <c r="M50" s="30"/>
      <c r="N50" s="30"/>
      <c r="O50" s="30"/>
      <c r="P50" s="10">
        <f t="shared" si="12"/>
        <v>0</v>
      </c>
      <c r="Q50" s="113">
        <f t="shared" ca="1" si="1"/>
        <v>0</v>
      </c>
      <c r="R50" s="113">
        <f t="shared" ca="1" si="1"/>
        <v>0</v>
      </c>
      <c r="Z50" s="96"/>
      <c r="AN50" s="95"/>
      <c r="AO50" s="95"/>
      <c r="AP50" s="95"/>
      <c r="AQ50" s="95"/>
      <c r="AR50" s="95"/>
      <c r="AS50" s="95"/>
      <c r="AT50" s="95"/>
      <c r="AU50" s="95"/>
      <c r="AV50" s="95"/>
    </row>
    <row r="51" spans="1:48" x14ac:dyDescent="0.2">
      <c r="A51" s="111">
        <f t="shared" si="4"/>
        <v>36</v>
      </c>
      <c r="B51" s="1"/>
      <c r="C51" s="8" t="str">
        <f>IF(AH$274,Budget_By_Month!C51,Quick_Budget!C51)</f>
        <v>Maintenance</v>
      </c>
      <c r="D51" s="30"/>
      <c r="E51" s="30"/>
      <c r="F51" s="30"/>
      <c r="G51" s="30"/>
      <c r="H51" s="30"/>
      <c r="I51" s="30"/>
      <c r="J51" s="30"/>
      <c r="K51" s="30"/>
      <c r="L51" s="30"/>
      <c r="M51" s="30"/>
      <c r="N51" s="30"/>
      <c r="O51" s="30"/>
      <c r="P51" s="10">
        <f t="shared" si="12"/>
        <v>0</v>
      </c>
      <c r="Q51" s="113">
        <f t="shared" ca="1" si="1"/>
        <v>0</v>
      </c>
      <c r="R51" s="113">
        <f t="shared" ca="1" si="1"/>
        <v>0</v>
      </c>
      <c r="Z51" s="96"/>
      <c r="AN51" s="95"/>
      <c r="AO51" s="95"/>
      <c r="AP51" s="95"/>
      <c r="AQ51" s="95"/>
      <c r="AR51" s="95"/>
      <c r="AS51" s="95"/>
      <c r="AT51" s="95"/>
      <c r="AU51" s="95"/>
      <c r="AV51" s="95"/>
    </row>
    <row r="52" spans="1:48" x14ac:dyDescent="0.2">
      <c r="A52" s="111">
        <f t="shared" si="4"/>
        <v>37</v>
      </c>
      <c r="B52" s="1"/>
      <c r="C52" s="8" t="str">
        <f>IF(AH$274,Budget_By_Month!C52,Quick_Budget!C52)</f>
        <v>Insurance</v>
      </c>
      <c r="D52" s="30"/>
      <c r="E52" s="30"/>
      <c r="F52" s="30"/>
      <c r="G52" s="30"/>
      <c r="H52" s="30"/>
      <c r="I52" s="30"/>
      <c r="J52" s="30"/>
      <c r="K52" s="30"/>
      <c r="L52" s="30"/>
      <c r="M52" s="30"/>
      <c r="N52" s="30"/>
      <c r="O52" s="30"/>
      <c r="P52" s="10">
        <f t="shared" si="12"/>
        <v>0</v>
      </c>
      <c r="Q52" s="113">
        <f t="shared" ca="1" si="1"/>
        <v>0</v>
      </c>
      <c r="R52" s="113">
        <f t="shared" ca="1" si="1"/>
        <v>0</v>
      </c>
      <c r="Z52" s="96"/>
      <c r="AA52" s="96"/>
      <c r="AB52" s="96"/>
      <c r="AC52" s="96"/>
      <c r="AD52" s="96"/>
      <c r="AE52" s="150"/>
      <c r="AF52" s="150"/>
      <c r="AG52" s="170"/>
      <c r="AH52" s="96"/>
      <c r="AI52" s="150"/>
      <c r="AJ52" s="150"/>
      <c r="AK52" s="150"/>
      <c r="AL52" s="95"/>
      <c r="AM52" s="95"/>
      <c r="AN52" s="95"/>
      <c r="AO52" s="95"/>
      <c r="AP52" s="95"/>
      <c r="AQ52" s="95"/>
      <c r="AR52" s="95"/>
      <c r="AS52" s="95"/>
      <c r="AT52" s="95"/>
      <c r="AU52" s="95"/>
      <c r="AV52" s="95"/>
    </row>
    <row r="53" spans="1:48" x14ac:dyDescent="0.2">
      <c r="A53" s="111">
        <f t="shared" si="4"/>
        <v>38</v>
      </c>
      <c r="B53" s="1"/>
      <c r="C53" s="8" t="str">
        <f>IF(AH$274,Budget_By_Month!C53,Quick_Budget!C53)</f>
        <v>Furniture</v>
      </c>
      <c r="D53" s="30"/>
      <c r="E53" s="30"/>
      <c r="F53" s="30"/>
      <c r="G53" s="30"/>
      <c r="H53" s="30"/>
      <c r="I53" s="30"/>
      <c r="J53" s="30"/>
      <c r="K53" s="30"/>
      <c r="L53" s="30"/>
      <c r="M53" s="30"/>
      <c r="N53" s="30"/>
      <c r="O53" s="30"/>
      <c r="P53" s="10">
        <f t="shared" si="12"/>
        <v>0</v>
      </c>
      <c r="Q53" s="113">
        <f t="shared" ca="1" si="1"/>
        <v>0</v>
      </c>
      <c r="R53" s="113">
        <f t="shared" ca="1" si="1"/>
        <v>0</v>
      </c>
      <c r="Z53" s="96"/>
      <c r="AA53" s="96"/>
      <c r="AB53" s="96"/>
      <c r="AC53" s="96"/>
      <c r="AD53" s="96"/>
      <c r="AE53" s="150"/>
      <c r="AF53" s="150"/>
      <c r="AG53" s="170"/>
      <c r="AH53" s="96"/>
      <c r="AI53" s="150"/>
      <c r="AJ53" s="150"/>
      <c r="AK53" s="150"/>
      <c r="AL53" s="95"/>
      <c r="AM53" s="95"/>
      <c r="AN53" s="95"/>
      <c r="AO53" s="95"/>
      <c r="AP53" s="95"/>
      <c r="AQ53" s="95"/>
      <c r="AR53" s="95"/>
      <c r="AS53" s="95"/>
      <c r="AT53" s="95"/>
      <c r="AU53" s="95"/>
      <c r="AV53" s="95"/>
    </row>
    <row r="54" spans="1:48" x14ac:dyDescent="0.2">
      <c r="A54" s="111">
        <f t="shared" si="4"/>
        <v>39</v>
      </c>
      <c r="B54" s="1"/>
      <c r="C54" s="8" t="str">
        <f>IF(AH$274,Budget_By_Month!C54,Quick_Budget!C54)</f>
        <v>Household Supplies</v>
      </c>
      <c r="D54" s="30"/>
      <c r="E54" s="30"/>
      <c r="F54" s="30"/>
      <c r="G54" s="30"/>
      <c r="H54" s="30"/>
      <c r="I54" s="30"/>
      <c r="J54" s="30"/>
      <c r="K54" s="30"/>
      <c r="L54" s="30"/>
      <c r="M54" s="30"/>
      <c r="N54" s="30"/>
      <c r="O54" s="30"/>
      <c r="P54" s="10">
        <f t="shared" si="12"/>
        <v>0</v>
      </c>
      <c r="Q54" s="113">
        <f t="shared" ca="1" si="1"/>
        <v>0</v>
      </c>
      <c r="R54" s="113">
        <f t="shared" ca="1" si="1"/>
        <v>0</v>
      </c>
      <c r="Z54" s="96"/>
      <c r="AA54" s="96"/>
      <c r="AB54" s="96"/>
      <c r="AC54" s="96"/>
      <c r="AD54" s="96"/>
      <c r="AE54" s="150"/>
      <c r="AF54" s="150"/>
      <c r="AG54" s="170"/>
      <c r="AH54" s="96"/>
      <c r="AI54" s="150"/>
      <c r="AJ54" s="150"/>
      <c r="AK54" s="150"/>
      <c r="AL54" s="95"/>
      <c r="AM54" s="95"/>
      <c r="AN54" s="95"/>
      <c r="AO54" s="95"/>
      <c r="AP54" s="95"/>
      <c r="AQ54" s="95"/>
      <c r="AR54" s="95"/>
      <c r="AS54" s="95"/>
      <c r="AT54" s="95"/>
      <c r="AU54" s="95"/>
      <c r="AV54" s="95"/>
    </row>
    <row r="55" spans="1:48" x14ac:dyDescent="0.2">
      <c r="A55" s="111">
        <f t="shared" si="4"/>
        <v>40</v>
      </c>
      <c r="B55" s="1"/>
      <c r="C55" s="8" t="str">
        <f>IF(AH$274,Budget_By_Month!C55,Quick_Budget!C55)</f>
        <v>Groceries</v>
      </c>
      <c r="D55" s="30"/>
      <c r="E55" s="30"/>
      <c r="F55" s="30"/>
      <c r="G55" s="30"/>
      <c r="H55" s="30"/>
      <c r="I55" s="30"/>
      <c r="J55" s="30"/>
      <c r="K55" s="30"/>
      <c r="L55" s="30"/>
      <c r="M55" s="30"/>
      <c r="N55" s="30"/>
      <c r="O55" s="30"/>
      <c r="P55" s="10">
        <f t="shared" si="12"/>
        <v>0</v>
      </c>
      <c r="Q55" s="113">
        <f t="shared" ca="1" si="1"/>
        <v>0</v>
      </c>
      <c r="R55" s="113">
        <f t="shared" ca="1" si="1"/>
        <v>0</v>
      </c>
      <c r="Z55" s="96"/>
      <c r="AA55" s="96"/>
      <c r="AB55" s="96"/>
      <c r="AC55" s="96"/>
      <c r="AD55" s="96"/>
      <c r="AE55" s="96"/>
      <c r="AF55" s="96"/>
      <c r="AG55" s="96"/>
      <c r="AH55" s="96"/>
      <c r="AI55" s="150"/>
      <c r="AJ55" s="150"/>
      <c r="AK55" s="150"/>
      <c r="AL55" s="95"/>
      <c r="AM55" s="95"/>
      <c r="AN55" s="95"/>
      <c r="AO55" s="95"/>
      <c r="AP55" s="95"/>
      <c r="AQ55" s="95"/>
      <c r="AR55" s="95"/>
      <c r="AS55" s="95"/>
      <c r="AT55" s="95"/>
      <c r="AU55" s="95"/>
      <c r="AV55" s="95"/>
    </row>
    <row r="56" spans="1:48" x14ac:dyDescent="0.2">
      <c r="A56" s="111">
        <f t="shared" si="4"/>
        <v>41</v>
      </c>
      <c r="B56" s="1"/>
      <c r="C56" s="8" t="str">
        <f>IF(AH$274,Budget_By_Month!C56,Quick_Budget!C56)</f>
        <v>Real Estate Tax</v>
      </c>
      <c r="D56" s="30"/>
      <c r="E56" s="30"/>
      <c r="F56" s="30"/>
      <c r="G56" s="30"/>
      <c r="H56" s="30"/>
      <c r="I56" s="30"/>
      <c r="J56" s="30"/>
      <c r="K56" s="30"/>
      <c r="L56" s="30"/>
      <c r="M56" s="30"/>
      <c r="N56" s="30"/>
      <c r="O56" s="30"/>
      <c r="P56" s="10">
        <f t="shared" si="12"/>
        <v>0</v>
      </c>
      <c r="Q56" s="113">
        <f t="shared" ca="1" si="1"/>
        <v>0</v>
      </c>
      <c r="R56" s="113">
        <f t="shared" ca="1" si="1"/>
        <v>0</v>
      </c>
      <c r="Z56" s="96"/>
      <c r="AA56" s="96"/>
      <c r="AB56" s="96"/>
      <c r="AC56" s="96"/>
      <c r="AD56" s="96"/>
      <c r="AE56" s="96"/>
      <c r="AF56" s="96"/>
      <c r="AG56" s="96"/>
      <c r="AH56" s="96"/>
      <c r="AI56" s="150"/>
      <c r="AJ56" s="150"/>
      <c r="AK56" s="150"/>
      <c r="AL56" s="95"/>
      <c r="AM56" s="95"/>
      <c r="AN56" s="95"/>
      <c r="AO56" s="95"/>
      <c r="AP56" s="95"/>
      <c r="AQ56" s="95"/>
      <c r="AR56" s="95"/>
      <c r="AS56" s="95"/>
      <c r="AT56" s="95"/>
      <c r="AU56" s="95"/>
      <c r="AV56" s="95"/>
    </row>
    <row r="57" spans="1:48" x14ac:dyDescent="0.2">
      <c r="A57" s="111">
        <f t="shared" si="4"/>
        <v>42</v>
      </c>
      <c r="B57" s="1"/>
      <c r="C57" s="8" t="str">
        <f>IF(AH$274,Budget_By_Month!C57,Quick_Budget!C57)</f>
        <v>Other</v>
      </c>
      <c r="D57" s="30"/>
      <c r="E57" s="30"/>
      <c r="F57" s="30"/>
      <c r="G57" s="30"/>
      <c r="H57" s="30"/>
      <c r="I57" s="30"/>
      <c r="J57" s="30"/>
      <c r="K57" s="30"/>
      <c r="L57" s="30"/>
      <c r="M57" s="30"/>
      <c r="N57" s="30"/>
      <c r="O57" s="30"/>
      <c r="P57" s="10">
        <f t="shared" ref="P57:P62" si="13">SUM(D57:O57)</f>
        <v>0</v>
      </c>
      <c r="Q57" s="113">
        <f t="shared" ca="1" si="1"/>
        <v>0</v>
      </c>
      <c r="R57" s="113">
        <f t="shared" ca="1" si="1"/>
        <v>0</v>
      </c>
      <c r="Z57" s="96"/>
      <c r="AA57" s="96"/>
      <c r="AB57" s="96"/>
      <c r="AC57" s="96"/>
      <c r="AD57" s="96"/>
      <c r="AE57" s="96"/>
      <c r="AF57" s="96"/>
      <c r="AG57" s="96"/>
      <c r="AH57" s="96"/>
      <c r="AI57" s="150"/>
      <c r="AJ57" s="150"/>
      <c r="AK57" s="150"/>
      <c r="AL57" s="95"/>
      <c r="AM57" s="95"/>
      <c r="AN57" s="95"/>
      <c r="AO57" s="95"/>
      <c r="AP57" s="95"/>
      <c r="AQ57" s="95"/>
      <c r="AR57" s="95"/>
      <c r="AS57" s="95"/>
      <c r="AT57" s="95"/>
      <c r="AU57" s="95"/>
      <c r="AV57" s="95"/>
    </row>
    <row r="58" spans="1:48" x14ac:dyDescent="0.2">
      <c r="A58" s="111">
        <f t="shared" si="4"/>
        <v>43</v>
      </c>
      <c r="B58" s="1"/>
      <c r="C58" s="8" t="str">
        <f>IF(AH$274,Budget_By_Month!C58,Quick_Budget!C58)</f>
        <v>Other</v>
      </c>
      <c r="D58" s="30"/>
      <c r="E58" s="30"/>
      <c r="F58" s="30"/>
      <c r="G58" s="30"/>
      <c r="H58" s="30"/>
      <c r="I58" s="30"/>
      <c r="J58" s="30"/>
      <c r="K58" s="30"/>
      <c r="L58" s="30"/>
      <c r="M58" s="30"/>
      <c r="N58" s="30"/>
      <c r="O58" s="30"/>
      <c r="P58" s="10">
        <f t="shared" si="13"/>
        <v>0</v>
      </c>
      <c r="Q58" s="113">
        <f t="shared" ca="1" si="1"/>
        <v>0</v>
      </c>
      <c r="R58" s="113">
        <f t="shared" ca="1" si="1"/>
        <v>0</v>
      </c>
      <c r="Z58" s="96"/>
      <c r="AA58" s="96"/>
      <c r="AB58" s="96"/>
      <c r="AC58" s="96"/>
      <c r="AD58" s="96"/>
      <c r="AE58" s="96"/>
      <c r="AF58" s="96"/>
      <c r="AG58" s="96"/>
      <c r="AH58" s="96"/>
      <c r="AI58" s="150"/>
      <c r="AJ58" s="150"/>
      <c r="AK58" s="150"/>
      <c r="AL58" s="95"/>
      <c r="AM58" s="95"/>
      <c r="AN58" s="95"/>
      <c r="AO58" s="95"/>
      <c r="AP58" s="95"/>
      <c r="AQ58" s="95"/>
      <c r="AR58" s="95"/>
      <c r="AS58" s="95"/>
      <c r="AT58" s="95"/>
      <c r="AU58" s="95"/>
      <c r="AV58" s="95"/>
    </row>
    <row r="59" spans="1:48" hidden="1" x14ac:dyDescent="0.2">
      <c r="A59" s="111">
        <f t="shared" si="4"/>
        <v>44</v>
      </c>
      <c r="B59" s="1"/>
      <c r="C59" s="8" t="str">
        <f>IF(AH$274,Budget_By_Month!C59,Quick_Budget!C59)</f>
        <v>Other</v>
      </c>
      <c r="D59" s="30"/>
      <c r="E59" s="30"/>
      <c r="F59" s="30"/>
      <c r="G59" s="30"/>
      <c r="H59" s="30"/>
      <c r="I59" s="30"/>
      <c r="J59" s="30"/>
      <c r="K59" s="30"/>
      <c r="L59" s="30"/>
      <c r="M59" s="30"/>
      <c r="N59" s="30"/>
      <c r="O59" s="30"/>
      <c r="P59" s="10">
        <f t="shared" si="13"/>
        <v>0</v>
      </c>
      <c r="Q59" s="113">
        <f t="shared" ca="1" si="1"/>
        <v>0</v>
      </c>
      <c r="R59" s="113">
        <f t="shared" ca="1" si="1"/>
        <v>0</v>
      </c>
      <c r="Z59" s="96"/>
      <c r="AA59" s="96"/>
      <c r="AB59" s="96"/>
      <c r="AC59" s="96"/>
      <c r="AD59" s="96"/>
      <c r="AE59" s="96"/>
      <c r="AF59" s="96"/>
      <c r="AG59" s="96"/>
      <c r="AH59" s="96"/>
      <c r="AI59" s="150"/>
      <c r="AJ59" s="150"/>
      <c r="AK59" s="150"/>
      <c r="AL59" s="95"/>
      <c r="AM59" s="95"/>
      <c r="AN59" s="95"/>
      <c r="AO59" s="95"/>
      <c r="AP59" s="95"/>
      <c r="AQ59" s="95"/>
      <c r="AR59" s="95"/>
      <c r="AS59" s="95"/>
      <c r="AT59" s="95"/>
      <c r="AU59" s="95"/>
      <c r="AV59" s="95"/>
    </row>
    <row r="60" spans="1:48" hidden="1" x14ac:dyDescent="0.2">
      <c r="A60" s="111">
        <f t="shared" si="4"/>
        <v>45</v>
      </c>
      <c r="B60" s="1"/>
      <c r="C60" s="8" t="str">
        <f>IF(AH$274,Budget_By_Month!C60,Quick_Budget!C60)</f>
        <v>Other</v>
      </c>
      <c r="D60" s="30"/>
      <c r="E60" s="30"/>
      <c r="F60" s="30"/>
      <c r="G60" s="30"/>
      <c r="H60" s="30"/>
      <c r="I60" s="30"/>
      <c r="J60" s="30"/>
      <c r="K60" s="30"/>
      <c r="L60" s="30"/>
      <c r="M60" s="30"/>
      <c r="N60" s="30"/>
      <c r="O60" s="30"/>
      <c r="P60" s="10">
        <f t="shared" si="13"/>
        <v>0</v>
      </c>
      <c r="Q60" s="113">
        <f t="shared" ca="1" si="1"/>
        <v>0</v>
      </c>
      <c r="R60" s="113">
        <f t="shared" ca="1" si="1"/>
        <v>0</v>
      </c>
      <c r="Z60" s="96"/>
      <c r="AA60" s="96"/>
      <c r="AB60" s="96"/>
      <c r="AC60" s="96"/>
      <c r="AD60" s="96"/>
      <c r="AE60" s="96"/>
      <c r="AF60" s="96"/>
      <c r="AG60" s="96"/>
      <c r="AH60" s="96"/>
      <c r="AI60" s="150"/>
      <c r="AJ60" s="150"/>
      <c r="AK60" s="150"/>
      <c r="AL60" s="95"/>
      <c r="AM60" s="95"/>
      <c r="AN60" s="95"/>
      <c r="AO60" s="95"/>
      <c r="AP60" s="95"/>
      <c r="AQ60" s="95"/>
      <c r="AR60" s="95"/>
      <c r="AS60" s="95"/>
      <c r="AT60" s="95"/>
      <c r="AU60" s="95"/>
      <c r="AV60" s="95"/>
    </row>
    <row r="61" spans="1:48" hidden="1" x14ac:dyDescent="0.2">
      <c r="A61" s="111">
        <f t="shared" si="4"/>
        <v>46</v>
      </c>
      <c r="B61" s="1"/>
      <c r="C61" s="8" t="str">
        <f>IF(AH$274,Budget_By_Month!C61,Quick_Budget!C61)</f>
        <v>Other</v>
      </c>
      <c r="D61" s="30"/>
      <c r="E61" s="30"/>
      <c r="F61" s="30"/>
      <c r="G61" s="30"/>
      <c r="H61" s="30"/>
      <c r="I61" s="30"/>
      <c r="J61" s="30"/>
      <c r="K61" s="30"/>
      <c r="L61" s="30"/>
      <c r="M61" s="30"/>
      <c r="N61" s="30"/>
      <c r="O61" s="30"/>
      <c r="P61" s="10">
        <f t="shared" si="13"/>
        <v>0</v>
      </c>
      <c r="Q61" s="113">
        <f t="shared" ca="1" si="1"/>
        <v>0</v>
      </c>
      <c r="R61" s="113">
        <f t="shared" ca="1" si="1"/>
        <v>0</v>
      </c>
      <c r="Z61" s="96"/>
      <c r="AA61" s="96"/>
      <c r="AB61" s="96"/>
      <c r="AC61" s="96"/>
      <c r="AD61" s="96"/>
      <c r="AE61" s="96"/>
      <c r="AF61" s="96"/>
      <c r="AG61" s="96"/>
      <c r="AH61" s="96"/>
      <c r="AI61" s="150"/>
      <c r="AJ61" s="150"/>
      <c r="AK61" s="150"/>
      <c r="AL61" s="95"/>
      <c r="AM61" s="95"/>
      <c r="AN61" s="95"/>
      <c r="AO61" s="95"/>
      <c r="AP61" s="95"/>
      <c r="AQ61" s="95"/>
      <c r="AR61" s="95"/>
      <c r="AS61" s="95"/>
      <c r="AT61" s="95"/>
      <c r="AU61" s="95"/>
      <c r="AV61" s="95"/>
    </row>
    <row r="62" spans="1:48" hidden="1" x14ac:dyDescent="0.2">
      <c r="A62" s="111">
        <f t="shared" si="4"/>
        <v>47</v>
      </c>
      <c r="B62" s="1"/>
      <c r="C62" s="8" t="str">
        <f>IF(AH$274,Budget_By_Month!C62,Quick_Budget!C62)</f>
        <v>Other</v>
      </c>
      <c r="D62" s="30"/>
      <c r="E62" s="30"/>
      <c r="F62" s="30"/>
      <c r="G62" s="30"/>
      <c r="H62" s="30"/>
      <c r="I62" s="30"/>
      <c r="J62" s="30"/>
      <c r="K62" s="30"/>
      <c r="L62" s="30"/>
      <c r="M62" s="30"/>
      <c r="N62" s="30"/>
      <c r="O62" s="30"/>
      <c r="P62" s="10">
        <f t="shared" si="13"/>
        <v>0</v>
      </c>
      <c r="Q62" s="113">
        <f t="shared" ca="1" si="1"/>
        <v>0</v>
      </c>
      <c r="R62" s="113">
        <f t="shared" ca="1" si="1"/>
        <v>0</v>
      </c>
      <c r="Z62" s="61"/>
      <c r="AA62" s="96"/>
      <c r="AB62" s="96"/>
      <c r="AC62" s="96"/>
      <c r="AD62" s="96"/>
      <c r="AE62" s="96"/>
      <c r="AF62" s="96"/>
      <c r="AG62" s="96"/>
      <c r="AH62" s="96"/>
      <c r="AI62" s="150"/>
      <c r="AJ62" s="150"/>
      <c r="AK62" s="150"/>
      <c r="AL62" s="95"/>
      <c r="AM62" s="95"/>
      <c r="AN62" s="95"/>
      <c r="AO62" s="95"/>
      <c r="AP62" s="95"/>
      <c r="AQ62" s="95"/>
      <c r="AR62" s="95"/>
      <c r="AS62" s="95"/>
      <c r="AT62" s="95"/>
      <c r="AU62" s="95"/>
      <c r="AV62" s="95"/>
    </row>
    <row r="63" spans="1:48" hidden="1" x14ac:dyDescent="0.2">
      <c r="A63" s="111">
        <f t="shared" si="4"/>
        <v>48</v>
      </c>
      <c r="B63" s="1"/>
      <c r="C63" s="8" t="str">
        <f>IF(AH$274,Budget_By_Month!C63,Quick_Budget!C63)</f>
        <v>Other</v>
      </c>
      <c r="D63" s="30"/>
      <c r="E63" s="30"/>
      <c r="F63" s="30"/>
      <c r="G63" s="30"/>
      <c r="H63" s="30"/>
      <c r="I63" s="30"/>
      <c r="J63" s="30"/>
      <c r="K63" s="30"/>
      <c r="L63" s="30"/>
      <c r="M63" s="30"/>
      <c r="N63" s="30"/>
      <c r="O63" s="30"/>
      <c r="P63" s="10">
        <f t="shared" si="12"/>
        <v>0</v>
      </c>
      <c r="Q63" s="113">
        <f t="shared" ca="1" si="1"/>
        <v>0</v>
      </c>
      <c r="R63" s="113">
        <f t="shared" ca="1" si="1"/>
        <v>0</v>
      </c>
      <c r="Z63" s="61"/>
      <c r="AA63" s="96"/>
      <c r="AB63" s="96"/>
      <c r="AC63" s="96"/>
      <c r="AD63" s="96"/>
      <c r="AE63" s="96"/>
      <c r="AF63" s="96"/>
      <c r="AG63" s="96"/>
      <c r="AH63" s="96"/>
      <c r="AI63" s="150"/>
      <c r="AJ63" s="150"/>
      <c r="AK63" s="150"/>
      <c r="AL63" s="95"/>
      <c r="AM63" s="95"/>
      <c r="AN63" s="95"/>
      <c r="AO63" s="95"/>
      <c r="AP63" s="95"/>
      <c r="AQ63" s="95"/>
      <c r="AR63" s="95"/>
      <c r="AS63" s="95"/>
      <c r="AT63" s="95"/>
      <c r="AU63" s="95"/>
      <c r="AV63" s="95"/>
    </row>
    <row r="64" spans="1:48" x14ac:dyDescent="0.2">
      <c r="A64" s="111">
        <f t="shared" si="4"/>
        <v>49</v>
      </c>
      <c r="B64" s="1"/>
      <c r="C64" s="8"/>
      <c r="D64" s="8"/>
      <c r="E64" s="8"/>
      <c r="F64" s="8"/>
      <c r="G64" s="8"/>
      <c r="H64" s="8"/>
      <c r="I64" s="8"/>
      <c r="J64" s="8"/>
      <c r="K64" s="8"/>
      <c r="L64" s="8"/>
      <c r="M64" s="8"/>
      <c r="N64" s="8"/>
      <c r="O64" s="8"/>
      <c r="P64" s="21"/>
      <c r="Q64" s="113">
        <f t="shared" ca="1" si="1"/>
        <v>0</v>
      </c>
      <c r="R64" s="113">
        <f t="shared" ca="1" si="1"/>
        <v>0</v>
      </c>
      <c r="Z64" s="61"/>
      <c r="AA64" s="96"/>
      <c r="AB64" s="96"/>
      <c r="AC64" s="96"/>
      <c r="AD64" s="96"/>
      <c r="AE64" s="96"/>
      <c r="AF64" s="96"/>
      <c r="AG64" s="96"/>
      <c r="AH64" s="96"/>
      <c r="AI64" s="150"/>
      <c r="AJ64" s="150"/>
      <c r="AK64" s="150"/>
      <c r="AL64" s="95"/>
      <c r="AM64" s="95"/>
      <c r="AN64" s="95"/>
      <c r="AO64" s="95"/>
      <c r="AP64" s="95"/>
      <c r="AQ64" s="95"/>
      <c r="AR64" s="95"/>
      <c r="AS64" s="95"/>
      <c r="AT64" s="95"/>
      <c r="AU64" s="95"/>
      <c r="AV64" s="95"/>
    </row>
    <row r="65" spans="1:48" x14ac:dyDescent="0.2">
      <c r="A65" s="111">
        <f t="shared" si="4"/>
        <v>50</v>
      </c>
      <c r="B65" s="1"/>
      <c r="C65" s="92" t="str">
        <f>IF(AH$274,Budget_By_Month!C65,Quick_Budget!C65)</f>
        <v>Utilities</v>
      </c>
      <c r="D65" s="17">
        <f>SUM(D66:D80)</f>
        <v>0</v>
      </c>
      <c r="E65" s="17">
        <f>SUM(E66:E80)</f>
        <v>0</v>
      </c>
      <c r="F65" s="17">
        <f>SUM(F66:F80)</f>
        <v>0</v>
      </c>
      <c r="G65" s="17">
        <f t="shared" ref="G65:P65" si="14">SUM(G66:G80)</f>
        <v>0</v>
      </c>
      <c r="H65" s="17">
        <f t="shared" si="14"/>
        <v>0</v>
      </c>
      <c r="I65" s="17">
        <f t="shared" si="14"/>
        <v>0</v>
      </c>
      <c r="J65" s="17">
        <f t="shared" si="14"/>
        <v>0</v>
      </c>
      <c r="K65" s="17">
        <f t="shared" si="14"/>
        <v>0</v>
      </c>
      <c r="L65" s="17">
        <f t="shared" si="14"/>
        <v>0</v>
      </c>
      <c r="M65" s="17">
        <f t="shared" si="14"/>
        <v>0</v>
      </c>
      <c r="N65" s="17">
        <f t="shared" si="14"/>
        <v>0</v>
      </c>
      <c r="O65" s="17">
        <f t="shared" si="14"/>
        <v>0</v>
      </c>
      <c r="P65" s="18">
        <f t="shared" si="14"/>
        <v>0</v>
      </c>
      <c r="Q65" s="113">
        <f t="shared" ca="1" si="1"/>
        <v>0</v>
      </c>
      <c r="R65" s="113">
        <f t="shared" ca="1" si="1"/>
        <v>0</v>
      </c>
      <c r="Z65" s="61"/>
      <c r="AA65" s="96"/>
      <c r="AB65" s="96"/>
      <c r="AC65" s="96"/>
      <c r="AD65" s="96"/>
      <c r="AE65" s="96"/>
      <c r="AF65" s="96"/>
      <c r="AG65" s="96"/>
      <c r="AH65" s="96"/>
      <c r="AI65" s="150"/>
      <c r="AJ65" s="150"/>
      <c r="AK65" s="150"/>
      <c r="AL65" s="95"/>
      <c r="AM65" s="95"/>
      <c r="AN65" s="95"/>
      <c r="AO65" s="95"/>
      <c r="AP65" s="95"/>
      <c r="AQ65" s="95"/>
      <c r="AR65" s="95"/>
      <c r="AS65" s="95"/>
      <c r="AT65" s="95"/>
      <c r="AU65" s="95"/>
      <c r="AV65" s="95"/>
    </row>
    <row r="66" spans="1:48" x14ac:dyDescent="0.2">
      <c r="A66" s="111">
        <f t="shared" si="4"/>
        <v>51</v>
      </c>
      <c r="B66" s="1"/>
      <c r="C66" s="8" t="str">
        <f>IF(AH$274,Budget_By_Month!C66,Quick_Budget!C66)</f>
        <v>Phone - Home</v>
      </c>
      <c r="D66" s="30"/>
      <c r="E66" s="30"/>
      <c r="F66" s="30"/>
      <c r="G66" s="30"/>
      <c r="H66" s="30"/>
      <c r="I66" s="30"/>
      <c r="J66" s="30"/>
      <c r="K66" s="30"/>
      <c r="L66" s="30"/>
      <c r="M66" s="30"/>
      <c r="N66" s="30"/>
      <c r="O66" s="30"/>
      <c r="P66" s="10">
        <f t="shared" ref="P66:P80" si="15">SUM(D66:O66)</f>
        <v>0</v>
      </c>
      <c r="Q66" s="113">
        <f t="shared" ca="1" si="1"/>
        <v>0</v>
      </c>
      <c r="R66" s="113">
        <f t="shared" ca="1" si="1"/>
        <v>0</v>
      </c>
      <c r="Z66" s="61"/>
      <c r="AA66" s="96"/>
      <c r="AB66" s="96"/>
      <c r="AC66" s="96"/>
      <c r="AD66" s="96"/>
      <c r="AE66" s="96"/>
      <c r="AF66" s="96"/>
      <c r="AG66" s="96"/>
      <c r="AH66" s="96"/>
      <c r="AI66" s="150"/>
      <c r="AJ66" s="150"/>
      <c r="AK66" s="150"/>
      <c r="AL66" s="95"/>
      <c r="AM66" s="95"/>
      <c r="AN66" s="95"/>
      <c r="AO66" s="95"/>
      <c r="AP66" s="95"/>
      <c r="AQ66" s="95"/>
      <c r="AR66" s="95"/>
      <c r="AS66" s="95"/>
      <c r="AT66" s="95"/>
      <c r="AU66" s="95"/>
      <c r="AV66" s="95"/>
    </row>
    <row r="67" spans="1:48" x14ac:dyDescent="0.2">
      <c r="A67" s="111">
        <f t="shared" si="4"/>
        <v>52</v>
      </c>
      <c r="B67" s="1"/>
      <c r="C67" s="8" t="str">
        <f>IF(AH$274,Budget_By_Month!C67,Quick_Budget!C67)</f>
        <v>Phone - Cell</v>
      </c>
      <c r="D67" s="30"/>
      <c r="E67" s="30"/>
      <c r="F67" s="30"/>
      <c r="G67" s="30"/>
      <c r="H67" s="30"/>
      <c r="I67" s="30"/>
      <c r="J67" s="30"/>
      <c r="K67" s="30"/>
      <c r="L67" s="30"/>
      <c r="M67" s="30"/>
      <c r="N67" s="30"/>
      <c r="O67" s="30"/>
      <c r="P67" s="10">
        <f t="shared" si="15"/>
        <v>0</v>
      </c>
      <c r="Q67" s="113">
        <f t="shared" ca="1" si="1"/>
        <v>0</v>
      </c>
      <c r="R67" s="113">
        <f t="shared" ca="1" si="1"/>
        <v>0</v>
      </c>
      <c r="Z67" s="61"/>
      <c r="AA67" s="150"/>
      <c r="AB67" s="150"/>
      <c r="AC67" s="150"/>
      <c r="AD67" s="150"/>
      <c r="AE67" s="150"/>
      <c r="AF67" s="150"/>
      <c r="AG67" s="150"/>
      <c r="AH67" s="150"/>
      <c r="AI67" s="150"/>
      <c r="AJ67" s="150"/>
      <c r="AK67" s="150"/>
      <c r="AL67" s="95"/>
      <c r="AM67" s="95"/>
      <c r="AN67" s="95"/>
      <c r="AO67" s="95"/>
      <c r="AP67" s="95"/>
      <c r="AQ67" s="95"/>
      <c r="AR67" s="95"/>
      <c r="AS67" s="95"/>
      <c r="AT67" s="95"/>
      <c r="AU67" s="95"/>
      <c r="AV67" s="95"/>
    </row>
    <row r="68" spans="1:48" x14ac:dyDescent="0.2">
      <c r="A68" s="111">
        <f t="shared" si="4"/>
        <v>53</v>
      </c>
      <c r="B68" s="1"/>
      <c r="C68" s="8" t="str">
        <f>IF(AH$274,Budget_By_Month!C68,Quick_Budget!C68)</f>
        <v>Cable</v>
      </c>
      <c r="D68" s="30"/>
      <c r="E68" s="30"/>
      <c r="F68" s="30"/>
      <c r="G68" s="30"/>
      <c r="H68" s="30"/>
      <c r="I68" s="30"/>
      <c r="J68" s="30"/>
      <c r="K68" s="30"/>
      <c r="L68" s="30"/>
      <c r="M68" s="30"/>
      <c r="N68" s="30"/>
      <c r="O68" s="30"/>
      <c r="P68" s="10">
        <f t="shared" si="15"/>
        <v>0</v>
      </c>
      <c r="Q68" s="113">
        <f t="shared" ca="1" si="1"/>
        <v>0</v>
      </c>
      <c r="R68" s="113">
        <f t="shared" ca="1" si="1"/>
        <v>0</v>
      </c>
      <c r="AA68" s="96"/>
      <c r="AB68" s="96"/>
      <c r="AC68" s="96"/>
      <c r="AD68" s="96"/>
      <c r="AE68" s="96"/>
      <c r="AF68" s="96"/>
      <c r="AG68" s="96"/>
      <c r="AH68" s="96"/>
      <c r="AI68" s="96"/>
      <c r="AJ68" s="96"/>
      <c r="AK68" s="96"/>
      <c r="AL68" s="95"/>
      <c r="AM68" s="95"/>
      <c r="AN68" s="95"/>
      <c r="AO68" s="95"/>
      <c r="AP68" s="95"/>
      <c r="AQ68" s="95"/>
      <c r="AR68" s="95"/>
      <c r="AS68" s="95"/>
      <c r="AT68" s="95"/>
      <c r="AU68" s="95"/>
      <c r="AV68" s="95"/>
    </row>
    <row r="69" spans="1:48" x14ac:dyDescent="0.2">
      <c r="A69" s="111">
        <f t="shared" si="4"/>
        <v>54</v>
      </c>
      <c r="B69" s="1"/>
      <c r="C69" s="8" t="str">
        <f>IF(AH$274,Budget_By_Month!C69,Quick_Budget!C69)</f>
        <v>Gas</v>
      </c>
      <c r="D69" s="30"/>
      <c r="E69" s="30"/>
      <c r="F69" s="30"/>
      <c r="G69" s="30"/>
      <c r="H69" s="30"/>
      <c r="I69" s="30"/>
      <c r="J69" s="30"/>
      <c r="K69" s="30"/>
      <c r="L69" s="30"/>
      <c r="M69" s="30"/>
      <c r="N69" s="30"/>
      <c r="O69" s="30"/>
      <c r="P69" s="10">
        <f t="shared" si="15"/>
        <v>0</v>
      </c>
      <c r="Q69" s="113">
        <f t="shared" ca="1" si="1"/>
        <v>0</v>
      </c>
      <c r="R69" s="113">
        <f t="shared" ca="1" si="1"/>
        <v>0</v>
      </c>
      <c r="AA69" s="96"/>
      <c r="AB69" s="96"/>
      <c r="AC69" s="96"/>
      <c r="AD69" s="96"/>
      <c r="AE69" s="96"/>
      <c r="AF69" s="96"/>
      <c r="AG69" s="96"/>
      <c r="AH69" s="96"/>
      <c r="AI69" s="96"/>
      <c r="AJ69" s="96"/>
      <c r="AK69" s="96"/>
      <c r="AL69" s="95"/>
      <c r="AM69" s="95"/>
      <c r="AN69" s="95"/>
      <c r="AO69" s="95"/>
      <c r="AP69" s="95"/>
      <c r="AQ69" s="95"/>
      <c r="AR69" s="95"/>
      <c r="AS69" s="95"/>
      <c r="AT69" s="95"/>
      <c r="AU69" s="95"/>
      <c r="AV69" s="95"/>
    </row>
    <row r="70" spans="1:48" x14ac:dyDescent="0.2">
      <c r="A70" s="111">
        <f t="shared" si="4"/>
        <v>55</v>
      </c>
      <c r="B70" s="1"/>
      <c r="C70" s="8" t="str">
        <f>IF(AH$274,Budget_By_Month!C70,Quick_Budget!C70)</f>
        <v>Other</v>
      </c>
      <c r="D70" s="30"/>
      <c r="E70" s="30"/>
      <c r="F70" s="30"/>
      <c r="G70" s="30"/>
      <c r="H70" s="30"/>
      <c r="I70" s="30"/>
      <c r="J70" s="30"/>
      <c r="K70" s="30"/>
      <c r="L70" s="30"/>
      <c r="M70" s="30"/>
      <c r="N70" s="30"/>
      <c r="O70" s="30"/>
      <c r="P70" s="10">
        <f t="shared" si="15"/>
        <v>0</v>
      </c>
      <c r="Q70" s="113">
        <f t="shared" ca="1" si="1"/>
        <v>0</v>
      </c>
      <c r="R70" s="113">
        <f t="shared" ca="1" si="1"/>
        <v>0</v>
      </c>
      <c r="AA70" s="96"/>
      <c r="AB70" s="96"/>
      <c r="AC70" s="96"/>
      <c r="AD70" s="96"/>
      <c r="AE70" s="96"/>
      <c r="AF70" s="96"/>
      <c r="AG70" s="96"/>
      <c r="AH70" s="96"/>
      <c r="AI70" s="96"/>
      <c r="AJ70" s="96"/>
      <c r="AK70" s="96"/>
      <c r="AL70" s="95"/>
      <c r="AM70" s="95"/>
      <c r="AN70" s="95"/>
      <c r="AO70" s="95"/>
      <c r="AP70" s="95"/>
      <c r="AQ70" s="95"/>
      <c r="AR70" s="95"/>
      <c r="AS70" s="95"/>
      <c r="AT70" s="95"/>
      <c r="AU70" s="95"/>
      <c r="AV70" s="95"/>
    </row>
    <row r="71" spans="1:48" x14ac:dyDescent="0.2">
      <c r="A71" s="111">
        <f t="shared" si="4"/>
        <v>56</v>
      </c>
      <c r="B71" s="1"/>
      <c r="C71" s="8" t="str">
        <f>IF(AH$274,Budget_By_Month!C71,Quick_Budget!C71)</f>
        <v>Water</v>
      </c>
      <c r="D71" s="30"/>
      <c r="E71" s="30"/>
      <c r="F71" s="30"/>
      <c r="G71" s="30"/>
      <c r="H71" s="30"/>
      <c r="I71" s="30"/>
      <c r="J71" s="30"/>
      <c r="K71" s="30"/>
      <c r="L71" s="30"/>
      <c r="M71" s="30"/>
      <c r="N71" s="30"/>
      <c r="O71" s="30"/>
      <c r="P71" s="10">
        <f t="shared" si="15"/>
        <v>0</v>
      </c>
      <c r="Q71" s="113">
        <f t="shared" ca="1" si="1"/>
        <v>0</v>
      </c>
      <c r="R71" s="113">
        <f t="shared" ca="1" si="1"/>
        <v>0</v>
      </c>
      <c r="AA71" s="96"/>
      <c r="AB71" s="96"/>
      <c r="AC71" s="96"/>
      <c r="AD71" s="96"/>
      <c r="AE71" s="96"/>
      <c r="AF71" s="96"/>
      <c r="AG71" s="96"/>
      <c r="AH71" s="96"/>
      <c r="AI71" s="96"/>
      <c r="AJ71" s="96"/>
      <c r="AK71" s="96"/>
      <c r="AL71" s="95"/>
      <c r="AM71" s="95"/>
      <c r="AN71" s="95"/>
      <c r="AO71" s="95"/>
      <c r="AP71" s="95"/>
      <c r="AQ71" s="95"/>
      <c r="AR71" s="95"/>
      <c r="AS71" s="95"/>
      <c r="AT71" s="95"/>
      <c r="AU71" s="95"/>
      <c r="AV71" s="95"/>
    </row>
    <row r="72" spans="1:48" x14ac:dyDescent="0.2">
      <c r="A72" s="111">
        <f t="shared" si="4"/>
        <v>57</v>
      </c>
      <c r="B72" s="1"/>
      <c r="C72" s="8" t="str">
        <f>IF(AH$274,Budget_By_Month!C72,Quick_Budget!C72)</f>
        <v>Electricity</v>
      </c>
      <c r="D72" s="30"/>
      <c r="E72" s="30"/>
      <c r="F72" s="30"/>
      <c r="G72" s="30"/>
      <c r="H72" s="30"/>
      <c r="I72" s="30"/>
      <c r="J72" s="30"/>
      <c r="K72" s="30"/>
      <c r="L72" s="30"/>
      <c r="M72" s="30"/>
      <c r="N72" s="30"/>
      <c r="O72" s="30"/>
      <c r="P72" s="10">
        <f t="shared" si="15"/>
        <v>0</v>
      </c>
      <c r="Q72" s="113">
        <f t="shared" ca="1" si="1"/>
        <v>0</v>
      </c>
      <c r="R72" s="113">
        <f t="shared" ca="1" si="1"/>
        <v>0</v>
      </c>
      <c r="AA72" s="96"/>
      <c r="AB72" s="96"/>
      <c r="AC72" s="96"/>
      <c r="AD72" s="96"/>
      <c r="AE72" s="96"/>
      <c r="AF72" s="96"/>
      <c r="AG72" s="96"/>
      <c r="AH72" s="96"/>
      <c r="AI72" s="96"/>
      <c r="AJ72" s="96"/>
      <c r="AK72" s="96"/>
      <c r="AL72" s="95"/>
      <c r="AM72" s="95"/>
      <c r="AN72" s="95"/>
      <c r="AO72" s="95"/>
      <c r="AP72" s="95"/>
      <c r="AQ72" s="95"/>
      <c r="AR72" s="95"/>
      <c r="AS72" s="95"/>
      <c r="AT72" s="95"/>
      <c r="AU72" s="95"/>
      <c r="AV72" s="95"/>
    </row>
    <row r="73" spans="1:48" x14ac:dyDescent="0.2">
      <c r="A73" s="111">
        <f t="shared" si="4"/>
        <v>58</v>
      </c>
      <c r="B73" s="1"/>
      <c r="C73" s="8" t="str">
        <f>IF(AH$274,Budget_By_Month!C73,Quick_Budget!C73)</f>
        <v>Internet</v>
      </c>
      <c r="D73" s="30"/>
      <c r="E73" s="30"/>
      <c r="F73" s="30"/>
      <c r="G73" s="30"/>
      <c r="H73" s="30"/>
      <c r="I73" s="30"/>
      <c r="J73" s="30"/>
      <c r="K73" s="30"/>
      <c r="L73" s="30"/>
      <c r="M73" s="30"/>
      <c r="N73" s="30"/>
      <c r="O73" s="30"/>
      <c r="P73" s="10">
        <f t="shared" ref="P73:P78" si="16">SUM(D73:O73)</f>
        <v>0</v>
      </c>
      <c r="Q73" s="113">
        <f t="shared" ca="1" si="1"/>
        <v>0</v>
      </c>
      <c r="R73" s="113">
        <f t="shared" ca="1" si="1"/>
        <v>0</v>
      </c>
      <c r="AA73" s="96"/>
      <c r="AB73" s="96"/>
      <c r="AC73" s="96"/>
      <c r="AD73" s="96"/>
      <c r="AE73" s="96"/>
      <c r="AF73" s="96"/>
      <c r="AG73" s="96"/>
      <c r="AH73" s="96"/>
      <c r="AI73" s="96"/>
      <c r="AJ73" s="96"/>
      <c r="AK73" s="96"/>
      <c r="AL73" s="95"/>
      <c r="AM73" s="95"/>
      <c r="AN73" s="95"/>
      <c r="AO73" s="95"/>
      <c r="AP73" s="95"/>
      <c r="AQ73" s="95"/>
      <c r="AR73" s="95"/>
      <c r="AS73" s="95"/>
      <c r="AT73" s="95"/>
      <c r="AU73" s="95"/>
      <c r="AV73" s="95"/>
    </row>
    <row r="74" spans="1:48" x14ac:dyDescent="0.2">
      <c r="A74" s="111">
        <f t="shared" si="4"/>
        <v>59</v>
      </c>
      <c r="B74" s="1"/>
      <c r="C74" s="8" t="str">
        <f>IF(AH$274,Budget_By_Month!C74,Quick_Budget!C74)</f>
        <v>Other</v>
      </c>
      <c r="D74" s="30"/>
      <c r="E74" s="30"/>
      <c r="F74" s="30"/>
      <c r="G74" s="30"/>
      <c r="H74" s="30"/>
      <c r="I74" s="30"/>
      <c r="J74" s="30"/>
      <c r="K74" s="30"/>
      <c r="L74" s="30"/>
      <c r="M74" s="30"/>
      <c r="N74" s="30"/>
      <c r="O74" s="30"/>
      <c r="P74" s="10">
        <f t="shared" si="16"/>
        <v>0</v>
      </c>
      <c r="Q74" s="113">
        <f t="shared" ca="1" si="1"/>
        <v>0</v>
      </c>
      <c r="R74" s="113">
        <f t="shared" ca="1" si="1"/>
        <v>0</v>
      </c>
      <c r="AA74" s="96"/>
      <c r="AB74" s="96"/>
      <c r="AC74" s="96"/>
      <c r="AD74" s="96"/>
      <c r="AE74" s="96"/>
      <c r="AF74" s="96"/>
      <c r="AG74" s="96"/>
      <c r="AH74" s="96"/>
      <c r="AI74" s="96"/>
      <c r="AJ74" s="96"/>
      <c r="AK74" s="96"/>
      <c r="AL74" s="95"/>
      <c r="AM74" s="95"/>
      <c r="AN74" s="95"/>
      <c r="AO74" s="95"/>
      <c r="AP74" s="95"/>
      <c r="AQ74" s="95"/>
      <c r="AR74" s="95"/>
      <c r="AS74" s="95"/>
      <c r="AT74" s="95"/>
      <c r="AU74" s="95"/>
      <c r="AV74" s="95"/>
    </row>
    <row r="75" spans="1:48" x14ac:dyDescent="0.2">
      <c r="A75" s="111">
        <f t="shared" si="4"/>
        <v>60</v>
      </c>
      <c r="B75" s="1"/>
      <c r="C75" s="8" t="str">
        <f>IF(AH$274,Budget_By_Month!C75,Quick_Budget!C75)</f>
        <v>Other</v>
      </c>
      <c r="D75" s="30"/>
      <c r="E75" s="30"/>
      <c r="F75" s="30"/>
      <c r="G75" s="30"/>
      <c r="H75" s="30"/>
      <c r="I75" s="30"/>
      <c r="J75" s="30"/>
      <c r="K75" s="30"/>
      <c r="L75" s="30"/>
      <c r="M75" s="30"/>
      <c r="N75" s="30"/>
      <c r="O75" s="30"/>
      <c r="P75" s="10">
        <f t="shared" si="16"/>
        <v>0</v>
      </c>
      <c r="Q75" s="113">
        <f t="shared" ca="1" si="1"/>
        <v>0</v>
      </c>
      <c r="R75" s="113">
        <f t="shared" ca="1" si="1"/>
        <v>0</v>
      </c>
      <c r="AA75" s="96"/>
      <c r="AB75" s="96"/>
      <c r="AC75" s="96"/>
      <c r="AD75" s="96"/>
      <c r="AE75" s="96"/>
      <c r="AF75" s="96"/>
      <c r="AG75" s="96"/>
      <c r="AH75" s="96"/>
      <c r="AI75" s="96"/>
      <c r="AJ75" s="96"/>
      <c r="AK75" s="96"/>
      <c r="AL75" s="95"/>
      <c r="AM75" s="95"/>
      <c r="AN75" s="95"/>
      <c r="AO75" s="95"/>
      <c r="AP75" s="95"/>
      <c r="AQ75" s="95"/>
      <c r="AR75" s="95"/>
      <c r="AS75" s="95"/>
      <c r="AT75" s="95"/>
      <c r="AU75" s="95"/>
      <c r="AV75" s="95"/>
    </row>
    <row r="76" spans="1:48" hidden="1" x14ac:dyDescent="0.2">
      <c r="A76" s="111">
        <f t="shared" si="4"/>
        <v>61</v>
      </c>
      <c r="B76" s="1"/>
      <c r="C76" s="8" t="str">
        <f>IF(AH$274,Budget_By_Month!C76,Quick_Budget!C76)</f>
        <v>Other</v>
      </c>
      <c r="D76" s="30"/>
      <c r="E76" s="30"/>
      <c r="F76" s="30"/>
      <c r="G76" s="30"/>
      <c r="H76" s="30"/>
      <c r="I76" s="30"/>
      <c r="J76" s="30"/>
      <c r="K76" s="30"/>
      <c r="L76" s="30"/>
      <c r="M76" s="30"/>
      <c r="N76" s="30"/>
      <c r="O76" s="30"/>
      <c r="P76" s="10">
        <f t="shared" si="16"/>
        <v>0</v>
      </c>
      <c r="Q76" s="113">
        <f t="shared" ca="1" si="1"/>
        <v>0</v>
      </c>
      <c r="R76" s="113">
        <f t="shared" ca="1" si="1"/>
        <v>0</v>
      </c>
      <c r="AA76" s="96"/>
      <c r="AB76" s="96"/>
      <c r="AC76" s="96"/>
      <c r="AD76" s="96"/>
      <c r="AE76" s="96"/>
      <c r="AF76" s="96"/>
      <c r="AG76" s="96"/>
      <c r="AH76" s="96"/>
      <c r="AI76" s="96"/>
      <c r="AJ76" s="96"/>
      <c r="AK76" s="96"/>
      <c r="AL76" s="95"/>
      <c r="AM76" s="95"/>
      <c r="AN76" s="95"/>
      <c r="AO76" s="95"/>
      <c r="AP76" s="95"/>
      <c r="AQ76" s="95"/>
      <c r="AR76" s="95"/>
      <c r="AS76" s="95"/>
      <c r="AT76" s="95"/>
      <c r="AU76" s="95"/>
      <c r="AV76" s="95"/>
    </row>
    <row r="77" spans="1:48" hidden="1" x14ac:dyDescent="0.2">
      <c r="A77" s="111">
        <f t="shared" si="4"/>
        <v>62</v>
      </c>
      <c r="B77" s="1"/>
      <c r="C77" s="8" t="str">
        <f>IF(AH$274,Budget_By_Month!C77,Quick_Budget!C77)</f>
        <v>Other</v>
      </c>
      <c r="D77" s="30"/>
      <c r="E77" s="30"/>
      <c r="F77" s="30"/>
      <c r="G77" s="30"/>
      <c r="H77" s="30"/>
      <c r="I77" s="30"/>
      <c r="J77" s="30"/>
      <c r="K77" s="30"/>
      <c r="L77" s="30"/>
      <c r="M77" s="30"/>
      <c r="N77" s="30"/>
      <c r="O77" s="30"/>
      <c r="P77" s="10">
        <f t="shared" si="16"/>
        <v>0</v>
      </c>
      <c r="Q77" s="113">
        <f t="shared" ca="1" si="1"/>
        <v>0</v>
      </c>
      <c r="R77" s="113">
        <f t="shared" ca="1" si="1"/>
        <v>0</v>
      </c>
      <c r="AA77" s="96"/>
      <c r="AB77" s="96"/>
      <c r="AC77" s="96"/>
      <c r="AD77" s="96"/>
      <c r="AE77" s="96"/>
      <c r="AF77" s="96"/>
      <c r="AG77" s="96"/>
      <c r="AH77" s="96"/>
      <c r="AI77" s="96"/>
      <c r="AJ77" s="96"/>
      <c r="AK77" s="96"/>
      <c r="AL77" s="95"/>
      <c r="AM77" s="95"/>
      <c r="AN77" s="95"/>
      <c r="AO77" s="95"/>
      <c r="AP77" s="95"/>
      <c r="AQ77" s="95"/>
      <c r="AR77" s="95"/>
      <c r="AS77" s="95"/>
      <c r="AT77" s="95"/>
      <c r="AU77" s="95"/>
      <c r="AV77" s="95"/>
    </row>
    <row r="78" spans="1:48" hidden="1" x14ac:dyDescent="0.2">
      <c r="A78" s="111">
        <f t="shared" si="4"/>
        <v>63</v>
      </c>
      <c r="B78" s="1"/>
      <c r="C78" s="8" t="str">
        <f>IF(AH$274,Budget_By_Month!C78,Quick_Budget!C78)</f>
        <v>Other</v>
      </c>
      <c r="D78" s="30"/>
      <c r="E78" s="30"/>
      <c r="F78" s="30"/>
      <c r="G78" s="30"/>
      <c r="H78" s="30"/>
      <c r="I78" s="30"/>
      <c r="J78" s="30"/>
      <c r="K78" s="30"/>
      <c r="L78" s="30"/>
      <c r="M78" s="30"/>
      <c r="N78" s="30"/>
      <c r="O78" s="30"/>
      <c r="P78" s="10">
        <f t="shared" si="16"/>
        <v>0</v>
      </c>
      <c r="Q78" s="113">
        <f t="shared" ca="1" si="1"/>
        <v>0</v>
      </c>
      <c r="R78" s="113">
        <f t="shared" ca="1" si="1"/>
        <v>0</v>
      </c>
      <c r="AA78" s="96"/>
      <c r="AB78" s="96"/>
      <c r="AC78" s="96"/>
      <c r="AD78" s="96"/>
      <c r="AE78" s="96"/>
      <c r="AF78" s="96"/>
      <c r="AG78" s="96"/>
      <c r="AH78" s="96"/>
      <c r="AI78" s="96"/>
      <c r="AJ78" s="96"/>
      <c r="AK78" s="96"/>
      <c r="AL78" s="95"/>
      <c r="AM78" s="95"/>
      <c r="AN78" s="95"/>
      <c r="AO78" s="95"/>
      <c r="AP78" s="95"/>
      <c r="AQ78" s="95"/>
      <c r="AR78" s="95"/>
      <c r="AS78" s="95"/>
      <c r="AT78" s="95"/>
      <c r="AU78" s="95"/>
      <c r="AV78" s="95"/>
    </row>
    <row r="79" spans="1:48" hidden="1" x14ac:dyDescent="0.2">
      <c r="A79" s="111">
        <f t="shared" si="4"/>
        <v>64</v>
      </c>
      <c r="B79" s="1"/>
      <c r="C79" s="8" t="str">
        <f>IF(AH$274,Budget_By_Month!C79,Quick_Budget!C79)</f>
        <v>Other</v>
      </c>
      <c r="D79" s="30"/>
      <c r="E79" s="30"/>
      <c r="F79" s="30"/>
      <c r="G79" s="30"/>
      <c r="H79" s="30"/>
      <c r="I79" s="30"/>
      <c r="J79" s="30"/>
      <c r="K79" s="30"/>
      <c r="L79" s="30"/>
      <c r="M79" s="30"/>
      <c r="N79" s="30"/>
      <c r="O79" s="30"/>
      <c r="P79" s="10">
        <f t="shared" si="15"/>
        <v>0</v>
      </c>
      <c r="Q79" s="113">
        <f t="shared" ca="1" si="1"/>
        <v>0</v>
      </c>
      <c r="R79" s="113">
        <f t="shared" ca="1" si="1"/>
        <v>0</v>
      </c>
      <c r="AA79" s="96"/>
      <c r="AB79" s="96"/>
      <c r="AC79" s="96"/>
      <c r="AD79" s="96"/>
      <c r="AE79" s="96"/>
      <c r="AF79" s="96"/>
      <c r="AG79" s="96"/>
      <c r="AH79" s="96"/>
      <c r="AI79" s="96"/>
      <c r="AJ79" s="96"/>
      <c r="AK79" s="96"/>
      <c r="AL79" s="95"/>
      <c r="AM79" s="95"/>
      <c r="AN79" s="95"/>
      <c r="AO79" s="95"/>
      <c r="AP79" s="95"/>
      <c r="AQ79" s="95"/>
      <c r="AR79" s="95"/>
      <c r="AS79" s="95"/>
      <c r="AT79" s="95"/>
      <c r="AU79" s="95"/>
      <c r="AV79" s="95"/>
    </row>
    <row r="80" spans="1:48" hidden="1" x14ac:dyDescent="0.2">
      <c r="A80" s="111">
        <f t="shared" si="4"/>
        <v>65</v>
      </c>
      <c r="B80" s="1"/>
      <c r="C80" s="8" t="str">
        <f>IF(AH$274,Budget_By_Month!C80,Quick_Budget!C80)</f>
        <v>Other</v>
      </c>
      <c r="D80" s="30"/>
      <c r="E80" s="30"/>
      <c r="F80" s="30"/>
      <c r="G80" s="30"/>
      <c r="H80" s="30"/>
      <c r="I80" s="30"/>
      <c r="J80" s="30"/>
      <c r="K80" s="30"/>
      <c r="L80" s="30"/>
      <c r="M80" s="30"/>
      <c r="N80" s="30"/>
      <c r="O80" s="30"/>
      <c r="P80" s="10">
        <f t="shared" si="15"/>
        <v>0</v>
      </c>
      <c r="Q80" s="113">
        <f t="shared" ca="1" si="1"/>
        <v>0</v>
      </c>
      <c r="R80" s="113">
        <f t="shared" ca="1" si="1"/>
        <v>0</v>
      </c>
      <c r="AA80" s="96"/>
      <c r="AB80" s="96"/>
      <c r="AC80" s="96"/>
      <c r="AD80" s="96"/>
      <c r="AE80" s="96"/>
      <c r="AF80" s="96"/>
      <c r="AG80" s="96"/>
      <c r="AH80" s="96"/>
      <c r="AI80" s="96"/>
      <c r="AJ80" s="96"/>
      <c r="AK80" s="96"/>
      <c r="AL80" s="95"/>
      <c r="AM80" s="95"/>
      <c r="AN80" s="95"/>
      <c r="AO80" s="95"/>
      <c r="AP80" s="95"/>
      <c r="AQ80" s="95"/>
      <c r="AR80" s="95"/>
      <c r="AS80" s="95"/>
      <c r="AT80" s="95"/>
      <c r="AU80" s="95"/>
      <c r="AV80" s="95"/>
    </row>
    <row r="81" spans="1:48" x14ac:dyDescent="0.2">
      <c r="A81" s="111">
        <f t="shared" si="4"/>
        <v>66</v>
      </c>
      <c r="B81" s="1"/>
      <c r="C81" s="8"/>
      <c r="D81" s="8"/>
      <c r="E81" s="8"/>
      <c r="F81" s="8"/>
      <c r="G81" s="8"/>
      <c r="H81" s="8"/>
      <c r="I81" s="8"/>
      <c r="J81" s="8"/>
      <c r="K81" s="8"/>
      <c r="L81" s="8"/>
      <c r="M81" s="8"/>
      <c r="N81" s="8"/>
      <c r="O81" s="8"/>
      <c r="P81" s="21"/>
      <c r="Q81" s="113">
        <f t="shared" ca="1" si="1"/>
        <v>0</v>
      </c>
      <c r="R81" s="113">
        <f t="shared" ca="1" si="1"/>
        <v>0</v>
      </c>
      <c r="AA81" s="96"/>
      <c r="AB81" s="96"/>
      <c r="AC81" s="96"/>
      <c r="AD81" s="96"/>
      <c r="AE81" s="96"/>
      <c r="AF81" s="96"/>
      <c r="AG81" s="96"/>
      <c r="AH81" s="96"/>
      <c r="AI81" s="96"/>
      <c r="AJ81" s="96"/>
      <c r="AK81" s="96"/>
      <c r="AL81" s="95"/>
      <c r="AM81" s="95"/>
      <c r="AN81" s="95"/>
      <c r="AO81" s="95"/>
      <c r="AP81" s="95"/>
      <c r="AQ81" s="95"/>
      <c r="AR81" s="95"/>
      <c r="AS81" s="95"/>
      <c r="AT81" s="95"/>
      <c r="AU81" s="95"/>
      <c r="AV81" s="95"/>
    </row>
    <row r="82" spans="1:48" x14ac:dyDescent="0.2">
      <c r="A82" s="111">
        <f t="shared" si="4"/>
        <v>67</v>
      </c>
      <c r="B82" s="1"/>
      <c r="C82" s="92" t="str">
        <f>IF(AH$274,Budget_By_Month!C82,Quick_Budget!C82)</f>
        <v>Health</v>
      </c>
      <c r="D82" s="17">
        <f>SUM(D83:D97)</f>
        <v>0</v>
      </c>
      <c r="E82" s="17">
        <f>SUM(E83:E97)</f>
        <v>0</v>
      </c>
      <c r="F82" s="17">
        <f>SUM(F83:F97)</f>
        <v>0</v>
      </c>
      <c r="G82" s="17">
        <f t="shared" ref="G82:P82" si="17">SUM(G83:G97)</f>
        <v>0</v>
      </c>
      <c r="H82" s="17">
        <f t="shared" si="17"/>
        <v>0</v>
      </c>
      <c r="I82" s="17">
        <f t="shared" si="17"/>
        <v>0</v>
      </c>
      <c r="J82" s="17">
        <f t="shared" si="17"/>
        <v>0</v>
      </c>
      <c r="K82" s="17">
        <f t="shared" si="17"/>
        <v>0</v>
      </c>
      <c r="L82" s="17">
        <f t="shared" si="17"/>
        <v>0</v>
      </c>
      <c r="M82" s="17">
        <f t="shared" si="17"/>
        <v>0</v>
      </c>
      <c r="N82" s="17">
        <f t="shared" si="17"/>
        <v>0</v>
      </c>
      <c r="O82" s="17">
        <f t="shared" si="17"/>
        <v>0</v>
      </c>
      <c r="P82" s="18">
        <f t="shared" si="17"/>
        <v>0</v>
      </c>
      <c r="Q82" s="113">
        <f t="shared" ref="Q82:R113" ca="1" si="18">SUM(OFFSET($D82,0,0,1,Q$5))</f>
        <v>0</v>
      </c>
      <c r="R82" s="113">
        <f t="shared" ca="1" si="18"/>
        <v>0</v>
      </c>
      <c r="AA82" s="96"/>
      <c r="AB82" s="96"/>
      <c r="AC82" s="96"/>
      <c r="AD82" s="96"/>
      <c r="AE82" s="96"/>
      <c r="AF82" s="96"/>
      <c r="AG82" s="96"/>
      <c r="AH82" s="96"/>
      <c r="AI82" s="96"/>
      <c r="AJ82" s="96"/>
      <c r="AK82" s="96"/>
      <c r="AL82" s="95"/>
      <c r="AM82" s="95"/>
      <c r="AN82" s="95"/>
      <c r="AO82" s="95"/>
      <c r="AP82" s="95"/>
      <c r="AQ82" s="95"/>
      <c r="AR82" s="95"/>
      <c r="AS82" s="95"/>
      <c r="AT82" s="95"/>
      <c r="AU82" s="95"/>
      <c r="AV82" s="95"/>
    </row>
    <row r="83" spans="1:48" x14ac:dyDescent="0.2">
      <c r="A83" s="111">
        <f t="shared" si="4"/>
        <v>68</v>
      </c>
      <c r="B83" s="1"/>
      <c r="C83" s="8" t="str">
        <f>IF(AH$274,Budget_By_Month!C83,Quick_Budget!C83)</f>
        <v>Dental</v>
      </c>
      <c r="D83" s="30"/>
      <c r="E83" s="30"/>
      <c r="F83" s="30"/>
      <c r="G83" s="30"/>
      <c r="H83" s="30"/>
      <c r="I83" s="30"/>
      <c r="J83" s="30"/>
      <c r="K83" s="30"/>
      <c r="L83" s="30"/>
      <c r="M83" s="30"/>
      <c r="N83" s="30"/>
      <c r="O83" s="30"/>
      <c r="P83" s="10">
        <f t="shared" ref="P83:P97" si="19">SUM(D83:O83)</f>
        <v>0</v>
      </c>
      <c r="Q83" s="113">
        <f t="shared" ca="1" si="18"/>
        <v>0</v>
      </c>
      <c r="R83" s="113">
        <f t="shared" ca="1" si="18"/>
        <v>0</v>
      </c>
      <c r="AA83" s="96"/>
      <c r="AB83" s="96"/>
      <c r="AC83" s="96"/>
      <c r="AD83" s="96"/>
      <c r="AE83" s="96"/>
      <c r="AF83" s="96"/>
      <c r="AG83" s="96"/>
      <c r="AH83" s="96"/>
      <c r="AI83" s="96"/>
      <c r="AJ83" s="96"/>
      <c r="AK83" s="96"/>
      <c r="AL83" s="95"/>
      <c r="AM83" s="95"/>
      <c r="AN83" s="95"/>
      <c r="AO83" s="95"/>
      <c r="AP83" s="95"/>
      <c r="AQ83" s="95"/>
      <c r="AR83" s="95"/>
      <c r="AS83" s="95"/>
      <c r="AT83" s="95"/>
      <c r="AU83" s="95"/>
      <c r="AV83" s="95"/>
    </row>
    <row r="84" spans="1:48" x14ac:dyDescent="0.2">
      <c r="A84" s="111">
        <f t="shared" ref="A84:A147" si="20">A83+1</f>
        <v>69</v>
      </c>
      <c r="B84" s="1"/>
      <c r="C84" s="8" t="str">
        <f>IF(AH$274,Budget_By_Month!C84,Quick_Budget!C84)</f>
        <v>Medical</v>
      </c>
      <c r="D84" s="30"/>
      <c r="E84" s="30"/>
      <c r="F84" s="30"/>
      <c r="G84" s="30"/>
      <c r="H84" s="30"/>
      <c r="I84" s="30"/>
      <c r="J84" s="30"/>
      <c r="K84" s="30"/>
      <c r="L84" s="30"/>
      <c r="M84" s="30"/>
      <c r="N84" s="30"/>
      <c r="O84" s="30"/>
      <c r="P84" s="10">
        <f t="shared" si="19"/>
        <v>0</v>
      </c>
      <c r="Q84" s="113">
        <f t="shared" ca="1" si="18"/>
        <v>0</v>
      </c>
      <c r="R84" s="113">
        <f t="shared" ca="1" si="18"/>
        <v>0</v>
      </c>
      <c r="AA84" s="96"/>
      <c r="AB84" s="96"/>
      <c r="AC84" s="96"/>
      <c r="AD84" s="96"/>
      <c r="AE84" s="96"/>
      <c r="AF84" s="96"/>
      <c r="AG84" s="96"/>
      <c r="AH84" s="96"/>
      <c r="AI84" s="96"/>
      <c r="AJ84" s="96"/>
      <c r="AK84" s="96"/>
      <c r="AL84" s="95"/>
      <c r="AM84" s="95"/>
      <c r="AN84" s="95"/>
      <c r="AO84" s="95"/>
      <c r="AP84" s="95"/>
      <c r="AQ84" s="95"/>
      <c r="AR84" s="95"/>
      <c r="AS84" s="95"/>
      <c r="AT84" s="95"/>
      <c r="AU84" s="95"/>
      <c r="AV84" s="95"/>
    </row>
    <row r="85" spans="1:48" x14ac:dyDescent="0.2">
      <c r="A85" s="111">
        <f t="shared" si="20"/>
        <v>70</v>
      </c>
      <c r="B85" s="1"/>
      <c r="C85" s="8" t="str">
        <f>IF(AH$274,Budget_By_Month!C85,Quick_Budget!C85)</f>
        <v>Medication</v>
      </c>
      <c r="D85" s="30"/>
      <c r="E85" s="30"/>
      <c r="F85" s="30"/>
      <c r="G85" s="30"/>
      <c r="H85" s="30"/>
      <c r="I85" s="30"/>
      <c r="J85" s="30"/>
      <c r="K85" s="30"/>
      <c r="L85" s="30"/>
      <c r="M85" s="30"/>
      <c r="N85" s="30"/>
      <c r="O85" s="30"/>
      <c r="P85" s="10">
        <f t="shared" si="19"/>
        <v>0</v>
      </c>
      <c r="Q85" s="113">
        <f t="shared" ca="1" si="18"/>
        <v>0</v>
      </c>
      <c r="R85" s="113">
        <f t="shared" ca="1" si="18"/>
        <v>0</v>
      </c>
      <c r="AA85" s="96"/>
      <c r="AB85" s="96"/>
      <c r="AC85" s="96"/>
      <c r="AD85" s="96"/>
      <c r="AE85" s="96"/>
      <c r="AF85" s="96"/>
      <c r="AG85" s="96"/>
      <c r="AH85" s="96"/>
      <c r="AI85" s="96"/>
      <c r="AJ85" s="96"/>
      <c r="AK85" s="96"/>
      <c r="AL85" s="95"/>
      <c r="AM85" s="95"/>
      <c r="AN85" s="95"/>
      <c r="AO85" s="95"/>
      <c r="AP85" s="95"/>
      <c r="AQ85" s="95"/>
      <c r="AR85" s="95"/>
      <c r="AS85" s="95"/>
      <c r="AT85" s="95"/>
      <c r="AU85" s="95"/>
      <c r="AV85" s="95"/>
    </row>
    <row r="86" spans="1:48" x14ac:dyDescent="0.2">
      <c r="A86" s="111">
        <f t="shared" si="20"/>
        <v>71</v>
      </c>
      <c r="B86" s="1"/>
      <c r="C86" s="8" t="str">
        <f>IF(AH$274,Budget_By_Month!C86,Quick_Budget!C86)</f>
        <v>Vision/contacts</v>
      </c>
      <c r="D86" s="30"/>
      <c r="E86" s="30"/>
      <c r="F86" s="30"/>
      <c r="G86" s="30"/>
      <c r="H86" s="30"/>
      <c r="I86" s="30"/>
      <c r="J86" s="30"/>
      <c r="K86" s="30"/>
      <c r="L86" s="30"/>
      <c r="M86" s="30"/>
      <c r="N86" s="30"/>
      <c r="O86" s="30"/>
      <c r="P86" s="10">
        <f t="shared" si="19"/>
        <v>0</v>
      </c>
      <c r="Q86" s="113">
        <f t="shared" ca="1" si="18"/>
        <v>0</v>
      </c>
      <c r="R86" s="113">
        <f t="shared" ca="1" si="18"/>
        <v>0</v>
      </c>
      <c r="AA86" s="96"/>
      <c r="AB86" s="96"/>
      <c r="AC86" s="96"/>
      <c r="AD86" s="96"/>
      <c r="AE86" s="96"/>
      <c r="AF86" s="96"/>
      <c r="AG86" s="96"/>
      <c r="AH86" s="96"/>
      <c r="AI86" s="96"/>
      <c r="AJ86" s="96"/>
      <c r="AK86" s="96"/>
      <c r="AL86" s="95"/>
      <c r="AM86" s="95"/>
      <c r="AN86" s="95"/>
      <c r="AO86" s="95"/>
      <c r="AP86" s="95"/>
      <c r="AQ86" s="95"/>
      <c r="AR86" s="95"/>
      <c r="AS86" s="95"/>
      <c r="AT86" s="95"/>
      <c r="AU86" s="95"/>
      <c r="AV86" s="95"/>
    </row>
    <row r="87" spans="1:48" x14ac:dyDescent="0.2">
      <c r="A87" s="111">
        <f t="shared" si="20"/>
        <v>72</v>
      </c>
      <c r="B87" s="1"/>
      <c r="C87" s="8" t="str">
        <f>IF(AH$274,Budget_By_Month!C87,Quick_Budget!C87)</f>
        <v>Life Insurance</v>
      </c>
      <c r="D87" s="30"/>
      <c r="E87" s="30"/>
      <c r="F87" s="30"/>
      <c r="G87" s="30"/>
      <c r="H87" s="30"/>
      <c r="I87" s="30"/>
      <c r="J87" s="30"/>
      <c r="K87" s="30"/>
      <c r="L87" s="30"/>
      <c r="M87" s="30"/>
      <c r="N87" s="30"/>
      <c r="O87" s="30"/>
      <c r="P87" s="10">
        <f t="shared" si="19"/>
        <v>0</v>
      </c>
      <c r="Q87" s="113">
        <f t="shared" ca="1" si="18"/>
        <v>0</v>
      </c>
      <c r="R87" s="113">
        <f t="shared" ca="1" si="18"/>
        <v>0</v>
      </c>
      <c r="AA87" s="96"/>
      <c r="AB87" s="96"/>
      <c r="AC87" s="96"/>
      <c r="AD87" s="96"/>
      <c r="AE87" s="96"/>
      <c r="AF87" s="96"/>
      <c r="AG87" s="96"/>
      <c r="AH87" s="96"/>
      <c r="AI87" s="96"/>
      <c r="AJ87" s="96"/>
      <c r="AK87" s="96"/>
      <c r="AL87" s="95"/>
      <c r="AM87" s="95"/>
      <c r="AN87" s="95"/>
      <c r="AO87" s="95"/>
      <c r="AP87" s="95"/>
      <c r="AQ87" s="95"/>
      <c r="AR87" s="95"/>
      <c r="AS87" s="95"/>
      <c r="AT87" s="95"/>
      <c r="AU87" s="95"/>
      <c r="AV87" s="95"/>
    </row>
    <row r="88" spans="1:48" x14ac:dyDescent="0.2">
      <c r="A88" s="111">
        <f t="shared" si="20"/>
        <v>73</v>
      </c>
      <c r="B88" s="1"/>
      <c r="C88" s="8" t="str">
        <f>IF(AH$274,Budget_By_Month!C88,Quick_Budget!C88)</f>
        <v>Other</v>
      </c>
      <c r="D88" s="30"/>
      <c r="E88" s="30"/>
      <c r="F88" s="30"/>
      <c r="G88" s="30"/>
      <c r="H88" s="30"/>
      <c r="I88" s="30"/>
      <c r="J88" s="30"/>
      <c r="K88" s="30"/>
      <c r="L88" s="30"/>
      <c r="M88" s="30"/>
      <c r="N88" s="30"/>
      <c r="O88" s="30"/>
      <c r="P88" s="10">
        <f t="shared" si="19"/>
        <v>0</v>
      </c>
      <c r="Q88" s="113">
        <f t="shared" ca="1" si="18"/>
        <v>0</v>
      </c>
      <c r="R88" s="113">
        <f t="shared" ca="1" si="18"/>
        <v>0</v>
      </c>
      <c r="AA88" s="96"/>
      <c r="AB88" s="96"/>
      <c r="AC88" s="96"/>
      <c r="AD88" s="96"/>
      <c r="AE88" s="96"/>
      <c r="AF88" s="96"/>
      <c r="AG88" s="96"/>
      <c r="AH88" s="96"/>
      <c r="AI88" s="96"/>
      <c r="AJ88" s="96"/>
      <c r="AK88" s="96"/>
      <c r="AL88" s="95"/>
      <c r="AM88" s="95"/>
      <c r="AN88" s="95"/>
      <c r="AO88" s="95"/>
      <c r="AP88" s="95"/>
      <c r="AQ88" s="95"/>
      <c r="AR88" s="95"/>
      <c r="AS88" s="95"/>
      <c r="AT88" s="95"/>
      <c r="AU88" s="95"/>
      <c r="AV88" s="95"/>
    </row>
    <row r="89" spans="1:48" x14ac:dyDescent="0.2">
      <c r="A89" s="111">
        <f t="shared" si="20"/>
        <v>74</v>
      </c>
      <c r="B89" s="1"/>
      <c r="C89" s="8" t="str">
        <f>IF(AH$274,Budget_By_Month!C89,Quick_Budget!C89)</f>
        <v>Other</v>
      </c>
      <c r="D89" s="30"/>
      <c r="E89" s="30"/>
      <c r="F89" s="30"/>
      <c r="G89" s="30"/>
      <c r="H89" s="30"/>
      <c r="I89" s="30"/>
      <c r="J89" s="30"/>
      <c r="K89" s="30"/>
      <c r="L89" s="30"/>
      <c r="M89" s="30"/>
      <c r="N89" s="30"/>
      <c r="O89" s="30"/>
      <c r="P89" s="10">
        <f t="shared" si="19"/>
        <v>0</v>
      </c>
      <c r="Q89" s="113">
        <f t="shared" ca="1" si="18"/>
        <v>0</v>
      </c>
      <c r="R89" s="113">
        <f t="shared" ca="1" si="18"/>
        <v>0</v>
      </c>
      <c r="AA89" s="96"/>
      <c r="AB89" s="96"/>
      <c r="AC89" s="96"/>
      <c r="AD89" s="96"/>
      <c r="AE89" s="96"/>
      <c r="AF89" s="96"/>
      <c r="AG89" s="96"/>
      <c r="AH89" s="96"/>
      <c r="AI89" s="96"/>
      <c r="AJ89" s="96"/>
      <c r="AK89" s="96"/>
      <c r="AL89" s="95"/>
      <c r="AM89" s="95"/>
      <c r="AN89" s="95"/>
      <c r="AO89" s="95"/>
      <c r="AP89" s="95"/>
      <c r="AQ89" s="95"/>
      <c r="AR89" s="95"/>
      <c r="AS89" s="95"/>
      <c r="AT89" s="95"/>
      <c r="AU89" s="95"/>
      <c r="AV89" s="95"/>
    </row>
    <row r="90" spans="1:48" x14ac:dyDescent="0.2">
      <c r="A90" s="111">
        <f t="shared" si="20"/>
        <v>75</v>
      </c>
      <c r="B90" s="1"/>
      <c r="C90" s="8" t="str">
        <f>IF(AH$274,Budget_By_Month!C90,Quick_Budget!C90)</f>
        <v>Other</v>
      </c>
      <c r="D90" s="30"/>
      <c r="E90" s="30"/>
      <c r="F90" s="30"/>
      <c r="G90" s="30"/>
      <c r="H90" s="30"/>
      <c r="I90" s="30"/>
      <c r="J90" s="30"/>
      <c r="K90" s="30"/>
      <c r="L90" s="30"/>
      <c r="M90" s="30"/>
      <c r="N90" s="30"/>
      <c r="O90" s="30"/>
      <c r="P90" s="10">
        <f t="shared" si="19"/>
        <v>0</v>
      </c>
      <c r="Q90" s="113">
        <f t="shared" ca="1" si="18"/>
        <v>0</v>
      </c>
      <c r="R90" s="113">
        <f t="shared" ca="1" si="18"/>
        <v>0</v>
      </c>
      <c r="AA90" s="96"/>
      <c r="AB90" s="96"/>
      <c r="AC90" s="96"/>
      <c r="AD90" s="96"/>
      <c r="AE90" s="96"/>
      <c r="AF90" s="96"/>
      <c r="AG90" s="96"/>
      <c r="AH90" s="96"/>
      <c r="AI90" s="96"/>
      <c r="AJ90" s="96"/>
      <c r="AK90" s="96"/>
      <c r="AL90" s="95"/>
      <c r="AM90" s="95"/>
      <c r="AN90" s="95"/>
      <c r="AO90" s="95"/>
      <c r="AP90" s="95"/>
      <c r="AQ90" s="95"/>
      <c r="AR90" s="95"/>
      <c r="AS90" s="95"/>
      <c r="AT90" s="95"/>
      <c r="AU90" s="95"/>
      <c r="AV90" s="95"/>
    </row>
    <row r="91" spans="1:48" x14ac:dyDescent="0.2">
      <c r="A91" s="111">
        <f t="shared" si="20"/>
        <v>76</v>
      </c>
      <c r="B91" s="1"/>
      <c r="C91" s="8" t="str">
        <f>IF(AH$274,Budget_By_Month!C91,Quick_Budget!C91)</f>
        <v>Other</v>
      </c>
      <c r="D91" s="30"/>
      <c r="E91" s="30"/>
      <c r="F91" s="30"/>
      <c r="G91" s="30"/>
      <c r="H91" s="30"/>
      <c r="I91" s="30"/>
      <c r="J91" s="30"/>
      <c r="K91" s="30"/>
      <c r="L91" s="30"/>
      <c r="M91" s="30"/>
      <c r="N91" s="30"/>
      <c r="O91" s="30"/>
      <c r="P91" s="10">
        <f t="shared" ref="P91:P96" si="21">SUM(D91:O91)</f>
        <v>0</v>
      </c>
      <c r="Q91" s="113">
        <f t="shared" ca="1" si="18"/>
        <v>0</v>
      </c>
      <c r="R91" s="113">
        <f t="shared" ca="1" si="18"/>
        <v>0</v>
      </c>
      <c r="AA91" s="96"/>
      <c r="AB91" s="96"/>
      <c r="AC91" s="96"/>
      <c r="AD91" s="96"/>
      <c r="AE91" s="96"/>
      <c r="AF91" s="96"/>
      <c r="AG91" s="96"/>
      <c r="AH91" s="96"/>
      <c r="AI91" s="96"/>
      <c r="AJ91" s="96"/>
      <c r="AK91" s="96"/>
      <c r="AL91" s="95"/>
      <c r="AM91" s="95"/>
      <c r="AN91" s="95"/>
      <c r="AO91" s="95"/>
      <c r="AP91" s="95"/>
      <c r="AQ91" s="95"/>
      <c r="AR91" s="95"/>
      <c r="AS91" s="95"/>
      <c r="AT91" s="95"/>
      <c r="AU91" s="95"/>
      <c r="AV91" s="95"/>
    </row>
    <row r="92" spans="1:48" x14ac:dyDescent="0.2">
      <c r="A92" s="111">
        <f t="shared" si="20"/>
        <v>77</v>
      </c>
      <c r="B92" s="1"/>
      <c r="C92" s="8" t="str">
        <f>IF(AH$274,Budget_By_Month!C92,Quick_Budget!C92)</f>
        <v>Other</v>
      </c>
      <c r="D92" s="30"/>
      <c r="E92" s="30"/>
      <c r="F92" s="30"/>
      <c r="G92" s="30"/>
      <c r="H92" s="30"/>
      <c r="I92" s="30"/>
      <c r="J92" s="30"/>
      <c r="K92" s="30"/>
      <c r="L92" s="30"/>
      <c r="M92" s="30"/>
      <c r="N92" s="30"/>
      <c r="O92" s="30"/>
      <c r="P92" s="10">
        <f t="shared" si="21"/>
        <v>0</v>
      </c>
      <c r="Q92" s="113">
        <f t="shared" ca="1" si="18"/>
        <v>0</v>
      </c>
      <c r="R92" s="113">
        <f t="shared" ca="1" si="18"/>
        <v>0</v>
      </c>
      <c r="AA92" s="96"/>
      <c r="AB92" s="96"/>
      <c r="AC92" s="96"/>
      <c r="AD92" s="96"/>
      <c r="AE92" s="96"/>
      <c r="AF92" s="96"/>
      <c r="AG92" s="96"/>
      <c r="AH92" s="96"/>
      <c r="AI92" s="96"/>
      <c r="AJ92" s="96"/>
      <c r="AK92" s="96"/>
      <c r="AL92" s="95"/>
      <c r="AM92" s="95"/>
      <c r="AN92" s="95"/>
      <c r="AO92" s="95"/>
      <c r="AP92" s="95"/>
      <c r="AQ92" s="95"/>
      <c r="AR92" s="95"/>
      <c r="AS92" s="95"/>
      <c r="AT92" s="95"/>
      <c r="AU92" s="95"/>
      <c r="AV92" s="95"/>
    </row>
    <row r="93" spans="1:48" hidden="1" x14ac:dyDescent="0.2">
      <c r="A93" s="111">
        <f t="shared" si="20"/>
        <v>78</v>
      </c>
      <c r="B93" s="1"/>
      <c r="C93" s="8" t="str">
        <f>IF(AH$274,Budget_By_Month!C93,Quick_Budget!C93)</f>
        <v>Other</v>
      </c>
      <c r="D93" s="30"/>
      <c r="E93" s="30"/>
      <c r="F93" s="30"/>
      <c r="G93" s="30"/>
      <c r="H93" s="30"/>
      <c r="I93" s="30"/>
      <c r="J93" s="30"/>
      <c r="K93" s="30"/>
      <c r="L93" s="30"/>
      <c r="M93" s="30"/>
      <c r="N93" s="30"/>
      <c r="O93" s="30"/>
      <c r="P93" s="10">
        <f t="shared" si="21"/>
        <v>0</v>
      </c>
      <c r="Q93" s="113">
        <f t="shared" ca="1" si="18"/>
        <v>0</v>
      </c>
      <c r="R93" s="113">
        <f t="shared" ca="1" si="18"/>
        <v>0</v>
      </c>
      <c r="AA93" s="96"/>
      <c r="AB93" s="96"/>
      <c r="AC93" s="96"/>
      <c r="AD93" s="96"/>
      <c r="AE93" s="96"/>
      <c r="AF93" s="96"/>
      <c r="AG93" s="96"/>
      <c r="AH93" s="96"/>
      <c r="AI93" s="96"/>
      <c r="AJ93" s="96"/>
      <c r="AK93" s="96"/>
      <c r="AL93" s="95"/>
      <c r="AM93" s="95"/>
      <c r="AN93" s="95"/>
      <c r="AO93" s="95"/>
      <c r="AP93" s="95"/>
      <c r="AQ93" s="95"/>
      <c r="AR93" s="95"/>
      <c r="AS93" s="95"/>
      <c r="AT93" s="95"/>
      <c r="AU93" s="95"/>
      <c r="AV93" s="95"/>
    </row>
    <row r="94" spans="1:48" hidden="1" x14ac:dyDescent="0.2">
      <c r="A94" s="111">
        <f t="shared" si="20"/>
        <v>79</v>
      </c>
      <c r="B94" s="1"/>
      <c r="C94" s="8" t="str">
        <f>IF(AH$274,Budget_By_Month!C94,Quick_Budget!C94)</f>
        <v>Other</v>
      </c>
      <c r="D94" s="30"/>
      <c r="E94" s="30"/>
      <c r="F94" s="30"/>
      <c r="G94" s="30"/>
      <c r="H94" s="30"/>
      <c r="I94" s="30"/>
      <c r="J94" s="30"/>
      <c r="K94" s="30"/>
      <c r="L94" s="30"/>
      <c r="M94" s="30"/>
      <c r="N94" s="30"/>
      <c r="O94" s="30"/>
      <c r="P94" s="10">
        <f t="shared" si="21"/>
        <v>0</v>
      </c>
      <c r="Q94" s="113">
        <f t="shared" ca="1" si="18"/>
        <v>0</v>
      </c>
      <c r="R94" s="113">
        <f t="shared" ca="1" si="18"/>
        <v>0</v>
      </c>
      <c r="AA94" s="96"/>
      <c r="AB94" s="96"/>
      <c r="AC94" s="96"/>
      <c r="AD94" s="96"/>
      <c r="AE94" s="96"/>
      <c r="AF94" s="96"/>
      <c r="AG94" s="96"/>
      <c r="AH94" s="96"/>
      <c r="AI94" s="96"/>
      <c r="AJ94" s="96"/>
      <c r="AK94" s="96"/>
      <c r="AL94" s="95"/>
      <c r="AM94" s="95"/>
      <c r="AN94" s="95"/>
      <c r="AO94" s="95"/>
      <c r="AP94" s="95"/>
      <c r="AQ94" s="95"/>
      <c r="AR94" s="95"/>
      <c r="AS94" s="95"/>
      <c r="AT94" s="95"/>
      <c r="AU94" s="95"/>
      <c r="AV94" s="95"/>
    </row>
    <row r="95" spans="1:48" hidden="1" x14ac:dyDescent="0.2">
      <c r="A95" s="111">
        <f t="shared" si="20"/>
        <v>80</v>
      </c>
      <c r="B95" s="1"/>
      <c r="C95" s="8" t="str">
        <f>IF(AH$274,Budget_By_Month!C95,Quick_Budget!C95)</f>
        <v>Other</v>
      </c>
      <c r="D95" s="30"/>
      <c r="E95" s="30"/>
      <c r="F95" s="30"/>
      <c r="G95" s="30"/>
      <c r="H95" s="30"/>
      <c r="I95" s="30"/>
      <c r="J95" s="30"/>
      <c r="K95" s="30"/>
      <c r="L95" s="30"/>
      <c r="M95" s="30"/>
      <c r="N95" s="30"/>
      <c r="O95" s="30"/>
      <c r="P95" s="10">
        <f t="shared" si="21"/>
        <v>0</v>
      </c>
      <c r="Q95" s="113">
        <f t="shared" ca="1" si="18"/>
        <v>0</v>
      </c>
      <c r="R95" s="113">
        <f t="shared" ca="1" si="18"/>
        <v>0</v>
      </c>
      <c r="AA95" s="96"/>
      <c r="AB95" s="96"/>
      <c r="AC95" s="96"/>
      <c r="AD95" s="96"/>
      <c r="AE95" s="96"/>
      <c r="AF95" s="96"/>
      <c r="AG95" s="96"/>
      <c r="AH95" s="96"/>
      <c r="AI95" s="96"/>
      <c r="AJ95" s="96"/>
      <c r="AK95" s="96"/>
      <c r="AL95" s="95"/>
      <c r="AM95" s="95"/>
      <c r="AN95" s="95"/>
      <c r="AO95" s="95"/>
      <c r="AP95" s="95"/>
      <c r="AQ95" s="95"/>
      <c r="AR95" s="95"/>
      <c r="AS95" s="95"/>
      <c r="AT95" s="95"/>
      <c r="AU95" s="95"/>
      <c r="AV95" s="95"/>
    </row>
    <row r="96" spans="1:48" hidden="1" x14ac:dyDescent="0.2">
      <c r="A96" s="111">
        <f t="shared" si="20"/>
        <v>81</v>
      </c>
      <c r="B96" s="1"/>
      <c r="C96" s="8" t="str">
        <f>IF(AH$274,Budget_By_Month!C96,Quick_Budget!C96)</f>
        <v>Other</v>
      </c>
      <c r="D96" s="30"/>
      <c r="E96" s="30"/>
      <c r="F96" s="30"/>
      <c r="G96" s="30"/>
      <c r="H96" s="30"/>
      <c r="I96" s="30"/>
      <c r="J96" s="30"/>
      <c r="K96" s="30"/>
      <c r="L96" s="30"/>
      <c r="M96" s="30"/>
      <c r="N96" s="30"/>
      <c r="O96" s="30"/>
      <c r="P96" s="10">
        <f t="shared" si="21"/>
        <v>0</v>
      </c>
      <c r="Q96" s="113">
        <f t="shared" ca="1" si="18"/>
        <v>0</v>
      </c>
      <c r="R96" s="113">
        <f t="shared" ca="1" si="18"/>
        <v>0</v>
      </c>
    </row>
    <row r="97" spans="1:18" hidden="1" x14ac:dyDescent="0.2">
      <c r="A97" s="111">
        <f t="shared" si="20"/>
        <v>82</v>
      </c>
      <c r="B97" s="1"/>
      <c r="C97" s="8" t="str">
        <f>IF(AH$274,Budget_By_Month!C97,Quick_Budget!C97)</f>
        <v>Other</v>
      </c>
      <c r="D97" s="30"/>
      <c r="E97" s="30"/>
      <c r="F97" s="30"/>
      <c r="G97" s="30"/>
      <c r="H97" s="30"/>
      <c r="I97" s="30"/>
      <c r="J97" s="30"/>
      <c r="K97" s="30"/>
      <c r="L97" s="30"/>
      <c r="M97" s="30"/>
      <c r="N97" s="30"/>
      <c r="O97" s="30"/>
      <c r="P97" s="10">
        <f t="shared" si="19"/>
        <v>0</v>
      </c>
      <c r="Q97" s="113">
        <f t="shared" ca="1" si="18"/>
        <v>0</v>
      </c>
      <c r="R97" s="113">
        <f t="shared" ca="1" si="18"/>
        <v>0</v>
      </c>
    </row>
    <row r="98" spans="1:18" x14ac:dyDescent="0.2">
      <c r="A98" s="111">
        <f t="shared" si="20"/>
        <v>83</v>
      </c>
      <c r="B98" s="1"/>
      <c r="C98" s="8"/>
      <c r="D98" s="8"/>
      <c r="E98" s="8"/>
      <c r="F98" s="8"/>
      <c r="G98" s="8"/>
      <c r="H98" s="8"/>
      <c r="I98" s="8"/>
      <c r="J98" s="8"/>
      <c r="K98" s="8"/>
      <c r="L98" s="8"/>
      <c r="M98" s="8"/>
      <c r="N98" s="8"/>
      <c r="O98" s="8"/>
      <c r="P98" s="10"/>
      <c r="Q98" s="113">
        <f t="shared" ca="1" si="18"/>
        <v>0</v>
      </c>
      <c r="R98" s="113">
        <f t="shared" ca="1" si="18"/>
        <v>0</v>
      </c>
    </row>
    <row r="99" spans="1:18" x14ac:dyDescent="0.2">
      <c r="A99" s="111">
        <f t="shared" si="20"/>
        <v>84</v>
      </c>
      <c r="B99" s="1"/>
      <c r="C99" s="92" t="str">
        <f>IF(AH$274,Budget_By_Month!C99,Quick_Budget!C99)</f>
        <v>Entertainment</v>
      </c>
      <c r="D99" s="17">
        <f>SUM(D100:D114)</f>
        <v>0</v>
      </c>
      <c r="E99" s="17">
        <f>SUM(E100:E114)</f>
        <v>0</v>
      </c>
      <c r="F99" s="17">
        <f>SUM(F100:F114)</f>
        <v>0</v>
      </c>
      <c r="G99" s="17">
        <f t="shared" ref="G99:P99" si="22">SUM(G100:G114)</f>
        <v>0</v>
      </c>
      <c r="H99" s="17">
        <f t="shared" si="22"/>
        <v>0</v>
      </c>
      <c r="I99" s="17">
        <f t="shared" si="22"/>
        <v>0</v>
      </c>
      <c r="J99" s="17">
        <f t="shared" si="22"/>
        <v>0</v>
      </c>
      <c r="K99" s="17">
        <f t="shared" si="22"/>
        <v>0</v>
      </c>
      <c r="L99" s="17">
        <f t="shared" si="22"/>
        <v>0</v>
      </c>
      <c r="M99" s="17">
        <f t="shared" si="22"/>
        <v>0</v>
      </c>
      <c r="N99" s="17">
        <f t="shared" si="22"/>
        <v>0</v>
      </c>
      <c r="O99" s="17">
        <f t="shared" si="22"/>
        <v>0</v>
      </c>
      <c r="P99" s="18">
        <f t="shared" si="22"/>
        <v>0</v>
      </c>
      <c r="Q99" s="113">
        <f t="shared" ca="1" si="18"/>
        <v>0</v>
      </c>
      <c r="R99" s="113">
        <f t="shared" ca="1" si="18"/>
        <v>0</v>
      </c>
    </row>
    <row r="100" spans="1:18" x14ac:dyDescent="0.2">
      <c r="A100" s="111">
        <f t="shared" si="20"/>
        <v>85</v>
      </c>
      <c r="B100" s="1"/>
      <c r="C100" s="8" t="str">
        <f>IF(AH$274,Budget_By_Month!C100,Quick_Budget!C100)</f>
        <v>Memberships</v>
      </c>
      <c r="D100" s="30"/>
      <c r="E100" s="30"/>
      <c r="F100" s="30"/>
      <c r="G100" s="30"/>
      <c r="H100" s="30"/>
      <c r="I100" s="30"/>
      <c r="J100" s="30"/>
      <c r="K100" s="30"/>
      <c r="L100" s="30"/>
      <c r="M100" s="30"/>
      <c r="N100" s="30"/>
      <c r="O100" s="30"/>
      <c r="P100" s="10">
        <f t="shared" ref="P100:P114" si="23">SUM(D100:O100)</f>
        <v>0</v>
      </c>
      <c r="Q100" s="113">
        <f t="shared" ca="1" si="18"/>
        <v>0</v>
      </c>
      <c r="R100" s="113">
        <f t="shared" ca="1" si="18"/>
        <v>0</v>
      </c>
    </row>
    <row r="101" spans="1:18" x14ac:dyDescent="0.2">
      <c r="A101" s="111">
        <f t="shared" si="20"/>
        <v>86</v>
      </c>
      <c r="B101" s="1"/>
      <c r="C101" s="8" t="str">
        <f>IF(AH$274,Budget_By_Month!C101,Quick_Budget!C101)</f>
        <v>Events</v>
      </c>
      <c r="D101" s="30"/>
      <c r="E101" s="30"/>
      <c r="F101" s="30"/>
      <c r="G101" s="30"/>
      <c r="H101" s="30"/>
      <c r="I101" s="30"/>
      <c r="J101" s="30"/>
      <c r="K101" s="30"/>
      <c r="L101" s="30"/>
      <c r="M101" s="30"/>
      <c r="N101" s="30"/>
      <c r="O101" s="30"/>
      <c r="P101" s="10">
        <f t="shared" si="23"/>
        <v>0</v>
      </c>
      <c r="Q101" s="113">
        <f t="shared" ca="1" si="18"/>
        <v>0</v>
      </c>
      <c r="R101" s="113">
        <f t="shared" ca="1" si="18"/>
        <v>0</v>
      </c>
    </row>
    <row r="102" spans="1:18" x14ac:dyDescent="0.2">
      <c r="A102" s="111">
        <f t="shared" si="20"/>
        <v>87</v>
      </c>
      <c r="B102" s="1"/>
      <c r="C102" s="8" t="str">
        <f>IF(AH$274,Budget_By_Month!C102,Quick_Budget!C102)</f>
        <v>Subscriptions</v>
      </c>
      <c r="D102" s="30"/>
      <c r="E102" s="30"/>
      <c r="F102" s="30"/>
      <c r="G102" s="30"/>
      <c r="H102" s="30"/>
      <c r="I102" s="30"/>
      <c r="J102" s="30"/>
      <c r="K102" s="30"/>
      <c r="L102" s="30"/>
      <c r="M102" s="30"/>
      <c r="N102" s="30"/>
      <c r="O102" s="30"/>
      <c r="P102" s="10">
        <f t="shared" si="23"/>
        <v>0</v>
      </c>
      <c r="Q102" s="113">
        <f t="shared" ca="1" si="18"/>
        <v>0</v>
      </c>
      <c r="R102" s="113">
        <f t="shared" ca="1" si="18"/>
        <v>0</v>
      </c>
    </row>
    <row r="103" spans="1:18" x14ac:dyDescent="0.2">
      <c r="A103" s="111">
        <f t="shared" si="20"/>
        <v>88</v>
      </c>
      <c r="B103" s="1"/>
      <c r="C103" s="8" t="str">
        <f>IF(AH$274,Budget_By_Month!C103,Quick_Budget!C103)</f>
        <v>Movies</v>
      </c>
      <c r="D103" s="30"/>
      <c r="E103" s="30"/>
      <c r="F103" s="30"/>
      <c r="G103" s="30"/>
      <c r="H103" s="30"/>
      <c r="I103" s="30"/>
      <c r="J103" s="30"/>
      <c r="K103" s="30"/>
      <c r="L103" s="30"/>
      <c r="M103" s="30"/>
      <c r="N103" s="30"/>
      <c r="O103" s="30"/>
      <c r="P103" s="10">
        <f t="shared" si="23"/>
        <v>0</v>
      </c>
      <c r="Q103" s="113">
        <f t="shared" ca="1" si="18"/>
        <v>0</v>
      </c>
      <c r="R103" s="113">
        <f t="shared" ca="1" si="18"/>
        <v>0</v>
      </c>
    </row>
    <row r="104" spans="1:18" x14ac:dyDescent="0.2">
      <c r="A104" s="111">
        <f t="shared" si="20"/>
        <v>89</v>
      </c>
      <c r="B104" s="1"/>
      <c r="C104" s="8" t="str">
        <f>IF(AH$274,Budget_By_Month!C104,Quick_Budget!C104)</f>
        <v>Music</v>
      </c>
      <c r="D104" s="30"/>
      <c r="E104" s="30"/>
      <c r="F104" s="30"/>
      <c r="G104" s="30"/>
      <c r="H104" s="30"/>
      <c r="I104" s="30"/>
      <c r="J104" s="30"/>
      <c r="K104" s="30"/>
      <c r="L104" s="30"/>
      <c r="M104" s="30"/>
      <c r="N104" s="30"/>
      <c r="O104" s="30"/>
      <c r="P104" s="10">
        <f t="shared" si="23"/>
        <v>0</v>
      </c>
      <c r="Q104" s="113">
        <f t="shared" ca="1" si="18"/>
        <v>0</v>
      </c>
      <c r="R104" s="113">
        <f t="shared" ca="1" si="18"/>
        <v>0</v>
      </c>
    </row>
    <row r="105" spans="1:18" x14ac:dyDescent="0.2">
      <c r="A105" s="111">
        <f t="shared" si="20"/>
        <v>90</v>
      </c>
      <c r="B105" s="1"/>
      <c r="C105" s="8" t="str">
        <f>IF(AH$274,Budget_By_Month!C105,Quick_Budget!C105)</f>
        <v>Hobbies</v>
      </c>
      <c r="D105" s="30"/>
      <c r="E105" s="30"/>
      <c r="F105" s="30"/>
      <c r="G105" s="30"/>
      <c r="H105" s="30"/>
      <c r="I105" s="30"/>
      <c r="J105" s="30"/>
      <c r="K105" s="30"/>
      <c r="L105" s="30"/>
      <c r="M105" s="30"/>
      <c r="N105" s="30"/>
      <c r="O105" s="30"/>
      <c r="P105" s="10">
        <f t="shared" si="23"/>
        <v>0</v>
      </c>
      <c r="Q105" s="113">
        <f t="shared" ca="1" si="18"/>
        <v>0</v>
      </c>
      <c r="R105" s="113">
        <f t="shared" ca="1" si="18"/>
        <v>0</v>
      </c>
    </row>
    <row r="106" spans="1:18" x14ac:dyDescent="0.2">
      <c r="A106" s="111">
        <f t="shared" si="20"/>
        <v>91</v>
      </c>
      <c r="B106" s="1"/>
      <c r="C106" s="8" t="str">
        <f>IF(AH$274,Budget_By_Month!C106,Quick_Budget!C106)</f>
        <v>Travel/ Vacation</v>
      </c>
      <c r="D106" s="30"/>
      <c r="E106" s="30"/>
      <c r="F106" s="30"/>
      <c r="G106" s="30"/>
      <c r="H106" s="30"/>
      <c r="I106" s="30"/>
      <c r="J106" s="30"/>
      <c r="K106" s="30"/>
      <c r="L106" s="30"/>
      <c r="M106" s="30"/>
      <c r="N106" s="30"/>
      <c r="O106" s="30"/>
      <c r="P106" s="10">
        <f t="shared" si="23"/>
        <v>0</v>
      </c>
      <c r="Q106" s="113">
        <f t="shared" ca="1" si="18"/>
        <v>0</v>
      </c>
      <c r="R106" s="113">
        <f t="shared" ca="1" si="18"/>
        <v>0</v>
      </c>
    </row>
    <row r="107" spans="1:18" x14ac:dyDescent="0.2">
      <c r="A107" s="111">
        <f t="shared" si="20"/>
        <v>92</v>
      </c>
      <c r="B107" s="1"/>
      <c r="C107" s="8" t="str">
        <f>IF(AH$274,Budget_By_Month!C107,Quick_Budget!C107)</f>
        <v>Other</v>
      </c>
      <c r="D107" s="30"/>
      <c r="E107" s="30"/>
      <c r="F107" s="30"/>
      <c r="G107" s="30"/>
      <c r="H107" s="30"/>
      <c r="I107" s="30"/>
      <c r="J107" s="30"/>
      <c r="K107" s="30"/>
      <c r="L107" s="30"/>
      <c r="M107" s="30"/>
      <c r="N107" s="30"/>
      <c r="O107" s="30"/>
      <c r="P107" s="10">
        <f t="shared" si="23"/>
        <v>0</v>
      </c>
      <c r="Q107" s="113">
        <f t="shared" ca="1" si="18"/>
        <v>0</v>
      </c>
      <c r="R107" s="113">
        <f t="shared" ca="1" si="18"/>
        <v>0</v>
      </c>
    </row>
    <row r="108" spans="1:18" x14ac:dyDescent="0.2">
      <c r="A108" s="111">
        <f t="shared" si="20"/>
        <v>93</v>
      </c>
      <c r="B108" s="1"/>
      <c r="C108" s="8" t="str">
        <f>IF(AH$274,Budget_By_Month!C108,Quick_Budget!C108)</f>
        <v>Other</v>
      </c>
      <c r="D108" s="30"/>
      <c r="E108" s="30"/>
      <c r="F108" s="30"/>
      <c r="G108" s="30"/>
      <c r="H108" s="30"/>
      <c r="I108" s="30"/>
      <c r="J108" s="30"/>
      <c r="K108" s="30"/>
      <c r="L108" s="30"/>
      <c r="M108" s="30"/>
      <c r="N108" s="30"/>
      <c r="O108" s="30"/>
      <c r="P108" s="10">
        <f t="shared" ref="P108:P113" si="24">SUM(D108:O108)</f>
        <v>0</v>
      </c>
      <c r="Q108" s="113">
        <f t="shared" ca="1" si="18"/>
        <v>0</v>
      </c>
      <c r="R108" s="113">
        <f t="shared" ca="1" si="18"/>
        <v>0</v>
      </c>
    </row>
    <row r="109" spans="1:18" x14ac:dyDescent="0.2">
      <c r="A109" s="111">
        <f t="shared" si="20"/>
        <v>94</v>
      </c>
      <c r="B109" s="1"/>
      <c r="C109" s="8" t="str">
        <f>IF(AH$274,Budget_By_Month!C109,Quick_Budget!C109)</f>
        <v>Other</v>
      </c>
      <c r="D109" s="30"/>
      <c r="E109" s="30"/>
      <c r="F109" s="30"/>
      <c r="G109" s="30"/>
      <c r="H109" s="30"/>
      <c r="I109" s="30"/>
      <c r="J109" s="30"/>
      <c r="K109" s="30"/>
      <c r="L109" s="30"/>
      <c r="M109" s="30"/>
      <c r="N109" s="30"/>
      <c r="O109" s="30"/>
      <c r="P109" s="10">
        <f t="shared" si="24"/>
        <v>0</v>
      </c>
      <c r="Q109" s="113">
        <f t="shared" ca="1" si="18"/>
        <v>0</v>
      </c>
      <c r="R109" s="113">
        <f t="shared" ca="1" si="18"/>
        <v>0</v>
      </c>
    </row>
    <row r="110" spans="1:18" hidden="1" x14ac:dyDescent="0.2">
      <c r="A110" s="111">
        <f t="shared" si="20"/>
        <v>95</v>
      </c>
      <c r="B110" s="1"/>
      <c r="C110" s="8" t="str">
        <f>IF(AH$274,Budget_By_Month!C110,Quick_Budget!C110)</f>
        <v>Other</v>
      </c>
      <c r="D110" s="30"/>
      <c r="E110" s="30"/>
      <c r="F110" s="30"/>
      <c r="G110" s="30"/>
      <c r="H110" s="30"/>
      <c r="I110" s="30"/>
      <c r="J110" s="30"/>
      <c r="K110" s="30"/>
      <c r="L110" s="30"/>
      <c r="M110" s="30"/>
      <c r="N110" s="30"/>
      <c r="O110" s="30"/>
      <c r="P110" s="10">
        <f t="shared" si="24"/>
        <v>0</v>
      </c>
      <c r="Q110" s="113">
        <f t="shared" ca="1" si="18"/>
        <v>0</v>
      </c>
      <c r="R110" s="113">
        <f t="shared" ca="1" si="18"/>
        <v>0</v>
      </c>
    </row>
    <row r="111" spans="1:18" hidden="1" x14ac:dyDescent="0.2">
      <c r="A111" s="111">
        <f t="shared" si="20"/>
        <v>96</v>
      </c>
      <c r="B111" s="1"/>
      <c r="C111" s="8" t="str">
        <f>IF(AH$274,Budget_By_Month!C111,Quick_Budget!C111)</f>
        <v>Other</v>
      </c>
      <c r="D111" s="30"/>
      <c r="E111" s="30"/>
      <c r="F111" s="30"/>
      <c r="G111" s="30"/>
      <c r="H111" s="30"/>
      <c r="I111" s="30"/>
      <c r="J111" s="30"/>
      <c r="K111" s="30"/>
      <c r="L111" s="30"/>
      <c r="M111" s="30"/>
      <c r="N111" s="30"/>
      <c r="O111" s="30"/>
      <c r="P111" s="10">
        <f t="shared" si="24"/>
        <v>0</v>
      </c>
      <c r="Q111" s="113">
        <f t="shared" ca="1" si="18"/>
        <v>0</v>
      </c>
      <c r="R111" s="113">
        <f t="shared" ca="1" si="18"/>
        <v>0</v>
      </c>
    </row>
    <row r="112" spans="1:18" hidden="1" x14ac:dyDescent="0.2">
      <c r="A112" s="111">
        <f t="shared" si="20"/>
        <v>97</v>
      </c>
      <c r="B112" s="1"/>
      <c r="C112" s="8" t="str">
        <f>IF(AH$274,Budget_By_Month!C112,Quick_Budget!C112)</f>
        <v>Other</v>
      </c>
      <c r="D112" s="30"/>
      <c r="E112" s="30"/>
      <c r="F112" s="30"/>
      <c r="G112" s="30"/>
      <c r="H112" s="30"/>
      <c r="I112" s="30"/>
      <c r="J112" s="30"/>
      <c r="K112" s="30"/>
      <c r="L112" s="30"/>
      <c r="M112" s="30"/>
      <c r="N112" s="30"/>
      <c r="O112" s="30"/>
      <c r="P112" s="10">
        <f t="shared" si="24"/>
        <v>0</v>
      </c>
      <c r="Q112" s="113">
        <f t="shared" ca="1" si="18"/>
        <v>0</v>
      </c>
      <c r="R112" s="113">
        <f t="shared" ca="1" si="18"/>
        <v>0</v>
      </c>
    </row>
    <row r="113" spans="1:18" hidden="1" x14ac:dyDescent="0.2">
      <c r="A113" s="111">
        <f t="shared" si="20"/>
        <v>98</v>
      </c>
      <c r="B113" s="1"/>
      <c r="C113" s="8" t="str">
        <f>IF(AH$274,Budget_By_Month!C113,Quick_Budget!C113)</f>
        <v>Other</v>
      </c>
      <c r="D113" s="30"/>
      <c r="E113" s="30"/>
      <c r="F113" s="30"/>
      <c r="G113" s="30"/>
      <c r="H113" s="30"/>
      <c r="I113" s="30"/>
      <c r="J113" s="30"/>
      <c r="K113" s="30"/>
      <c r="L113" s="30"/>
      <c r="M113" s="30"/>
      <c r="N113" s="30"/>
      <c r="O113" s="30"/>
      <c r="P113" s="10">
        <f t="shared" si="24"/>
        <v>0</v>
      </c>
      <c r="Q113" s="113">
        <f t="shared" ca="1" si="18"/>
        <v>0</v>
      </c>
      <c r="R113" s="113">
        <f t="shared" ca="1" si="18"/>
        <v>0</v>
      </c>
    </row>
    <row r="114" spans="1:18" hidden="1" x14ac:dyDescent="0.2">
      <c r="A114" s="111">
        <f t="shared" si="20"/>
        <v>99</v>
      </c>
      <c r="B114" s="1"/>
      <c r="C114" s="8" t="str">
        <f>IF(AH$274,Budget_By_Month!C114,Quick_Budget!C114)</f>
        <v>Other</v>
      </c>
      <c r="D114" s="30"/>
      <c r="E114" s="30"/>
      <c r="F114" s="30"/>
      <c r="G114" s="30"/>
      <c r="H114" s="30"/>
      <c r="I114" s="30"/>
      <c r="J114" s="30"/>
      <c r="K114" s="30"/>
      <c r="L114" s="30"/>
      <c r="M114" s="30"/>
      <c r="N114" s="30"/>
      <c r="O114" s="30"/>
      <c r="P114" s="10">
        <f t="shared" si="23"/>
        <v>0</v>
      </c>
      <c r="Q114" s="113">
        <f t="shared" ref="Q114:R145" ca="1" si="25">SUM(OFFSET($D114,0,0,1,Q$5))</f>
        <v>0</v>
      </c>
      <c r="R114" s="113">
        <f t="shared" ca="1" si="25"/>
        <v>0</v>
      </c>
    </row>
    <row r="115" spans="1:18" x14ac:dyDescent="0.2">
      <c r="A115" s="111">
        <f t="shared" si="20"/>
        <v>100</v>
      </c>
      <c r="B115" s="1"/>
      <c r="C115" s="8"/>
      <c r="D115" s="8"/>
      <c r="E115" s="8"/>
      <c r="F115" s="8"/>
      <c r="G115" s="8"/>
      <c r="H115" s="8"/>
      <c r="I115" s="8"/>
      <c r="J115" s="8"/>
      <c r="K115" s="8"/>
      <c r="L115" s="8"/>
      <c r="M115" s="8"/>
      <c r="N115" s="8"/>
      <c r="O115" s="8"/>
      <c r="P115" s="10"/>
      <c r="Q115" s="113">
        <f t="shared" ca="1" si="25"/>
        <v>0</v>
      </c>
      <c r="R115" s="113">
        <f t="shared" ca="1" si="25"/>
        <v>0</v>
      </c>
    </row>
    <row r="116" spans="1:18" x14ac:dyDescent="0.2">
      <c r="A116" s="111">
        <f t="shared" si="20"/>
        <v>101</v>
      </c>
      <c r="B116" s="1"/>
      <c r="C116" s="92" t="str">
        <f>IF(AH$274,Budget_By_Month!C116,Quick_Budget!C116)</f>
        <v>Dining</v>
      </c>
      <c r="D116" s="17">
        <f>SUM(D117:D131)</f>
        <v>0</v>
      </c>
      <c r="E116" s="17">
        <f>SUM(E117:E131)</f>
        <v>0</v>
      </c>
      <c r="F116" s="17">
        <f>SUM(F117:F131)</f>
        <v>0</v>
      </c>
      <c r="G116" s="17">
        <f t="shared" ref="G116:P116" si="26">SUM(G117:G131)</f>
        <v>0</v>
      </c>
      <c r="H116" s="17">
        <f t="shared" si="26"/>
        <v>0</v>
      </c>
      <c r="I116" s="17">
        <f t="shared" si="26"/>
        <v>0</v>
      </c>
      <c r="J116" s="17">
        <f t="shared" si="26"/>
        <v>0</v>
      </c>
      <c r="K116" s="17">
        <f t="shared" si="26"/>
        <v>0</v>
      </c>
      <c r="L116" s="17">
        <f t="shared" si="26"/>
        <v>0</v>
      </c>
      <c r="M116" s="17">
        <f t="shared" si="26"/>
        <v>0</v>
      </c>
      <c r="N116" s="17">
        <f t="shared" si="26"/>
        <v>0</v>
      </c>
      <c r="O116" s="17">
        <f t="shared" si="26"/>
        <v>0</v>
      </c>
      <c r="P116" s="18">
        <f t="shared" si="26"/>
        <v>0</v>
      </c>
      <c r="Q116" s="113">
        <f t="shared" ca="1" si="25"/>
        <v>0</v>
      </c>
      <c r="R116" s="113">
        <f t="shared" ca="1" si="25"/>
        <v>0</v>
      </c>
    </row>
    <row r="117" spans="1:18" x14ac:dyDescent="0.2">
      <c r="A117" s="111">
        <f t="shared" si="20"/>
        <v>102</v>
      </c>
      <c r="B117" s="1"/>
      <c r="C117" s="8" t="str">
        <f>IF(AH$274,Budget_By_Month!C117,Quick_Budget!C117)</f>
        <v>Dining out</v>
      </c>
      <c r="D117" s="30"/>
      <c r="E117" s="30"/>
      <c r="F117" s="30"/>
      <c r="G117" s="30"/>
      <c r="H117" s="30"/>
      <c r="I117" s="30"/>
      <c r="J117" s="30"/>
      <c r="K117" s="30"/>
      <c r="L117" s="30"/>
      <c r="M117" s="30"/>
      <c r="N117" s="30"/>
      <c r="O117" s="30"/>
      <c r="P117" s="10">
        <f t="shared" ref="P117:P131" si="27">SUM(D117:O117)</f>
        <v>0</v>
      </c>
      <c r="Q117" s="113">
        <f t="shared" ca="1" si="25"/>
        <v>0</v>
      </c>
      <c r="R117" s="113">
        <f t="shared" ca="1" si="25"/>
        <v>0</v>
      </c>
    </row>
    <row r="118" spans="1:18" x14ac:dyDescent="0.2">
      <c r="A118" s="111">
        <f t="shared" si="20"/>
        <v>103</v>
      </c>
      <c r="B118" s="1"/>
      <c r="C118" s="8" t="str">
        <f>IF(AH$274,Budget_By_Month!C118,Quick_Budget!C118)</f>
        <v>Coffee</v>
      </c>
      <c r="D118" s="30"/>
      <c r="E118" s="30"/>
      <c r="F118" s="30"/>
      <c r="G118" s="30"/>
      <c r="H118" s="30"/>
      <c r="I118" s="30"/>
      <c r="J118" s="30"/>
      <c r="K118" s="30"/>
      <c r="L118" s="30"/>
      <c r="M118" s="30"/>
      <c r="N118" s="30"/>
      <c r="O118" s="30"/>
      <c r="P118" s="10">
        <f t="shared" si="27"/>
        <v>0</v>
      </c>
      <c r="Q118" s="113">
        <f t="shared" ca="1" si="25"/>
        <v>0</v>
      </c>
      <c r="R118" s="113">
        <f t="shared" ca="1" si="25"/>
        <v>0</v>
      </c>
    </row>
    <row r="119" spans="1:18" x14ac:dyDescent="0.2">
      <c r="A119" s="111">
        <f t="shared" si="20"/>
        <v>104</v>
      </c>
      <c r="B119" s="1"/>
      <c r="C119" s="8" t="str">
        <f>IF(AH$274,Budget_By_Month!C119,Quick_Budget!C119)</f>
        <v>Takeout</v>
      </c>
      <c r="D119" s="30"/>
      <c r="E119" s="30"/>
      <c r="F119" s="30"/>
      <c r="G119" s="30"/>
      <c r="H119" s="30"/>
      <c r="I119" s="30"/>
      <c r="J119" s="30"/>
      <c r="K119" s="30"/>
      <c r="L119" s="30"/>
      <c r="M119" s="30"/>
      <c r="N119" s="30"/>
      <c r="O119" s="30"/>
      <c r="P119" s="10">
        <f t="shared" si="27"/>
        <v>0</v>
      </c>
      <c r="Q119" s="113">
        <f t="shared" ca="1" si="25"/>
        <v>0</v>
      </c>
      <c r="R119" s="113">
        <f t="shared" ca="1" si="25"/>
        <v>0</v>
      </c>
    </row>
    <row r="120" spans="1:18" x14ac:dyDescent="0.2">
      <c r="A120" s="111">
        <f t="shared" si="20"/>
        <v>105</v>
      </c>
      <c r="B120" s="1"/>
      <c r="C120" s="8" t="str">
        <f>IF(AH$274,Budget_By_Month!C120,Quick_Budget!C120)</f>
        <v>fast food</v>
      </c>
      <c r="D120" s="30"/>
      <c r="E120" s="30"/>
      <c r="F120" s="30"/>
      <c r="G120" s="30"/>
      <c r="H120" s="30"/>
      <c r="I120" s="30"/>
      <c r="J120" s="30"/>
      <c r="K120" s="30"/>
      <c r="L120" s="30"/>
      <c r="M120" s="30"/>
      <c r="N120" s="30"/>
      <c r="O120" s="30"/>
      <c r="P120" s="10">
        <f t="shared" si="27"/>
        <v>0</v>
      </c>
      <c r="Q120" s="113">
        <f t="shared" ca="1" si="25"/>
        <v>0</v>
      </c>
      <c r="R120" s="113">
        <f t="shared" ca="1" si="25"/>
        <v>0</v>
      </c>
    </row>
    <row r="121" spans="1:18" x14ac:dyDescent="0.2">
      <c r="A121" s="111">
        <f t="shared" si="20"/>
        <v>106</v>
      </c>
      <c r="B121" s="1"/>
      <c r="C121" s="8" t="str">
        <f>IF(AH$274,Budget_By_Month!C121,Quick_Budget!C121)</f>
        <v>Lunch at work</v>
      </c>
      <c r="D121" s="30"/>
      <c r="E121" s="30"/>
      <c r="F121" s="30"/>
      <c r="G121" s="30"/>
      <c r="H121" s="30"/>
      <c r="I121" s="30"/>
      <c r="J121" s="30"/>
      <c r="K121" s="30"/>
      <c r="L121" s="30"/>
      <c r="M121" s="30"/>
      <c r="N121" s="30"/>
      <c r="O121" s="30"/>
      <c r="P121" s="10">
        <f t="shared" si="27"/>
        <v>0</v>
      </c>
      <c r="Q121" s="113">
        <f t="shared" ca="1" si="25"/>
        <v>0</v>
      </c>
      <c r="R121" s="113">
        <f t="shared" ca="1" si="25"/>
        <v>0</v>
      </c>
    </row>
    <row r="122" spans="1:18" x14ac:dyDescent="0.2">
      <c r="A122" s="111">
        <f t="shared" si="20"/>
        <v>107</v>
      </c>
      <c r="B122" s="1"/>
      <c r="C122" s="8" t="str">
        <f>IF(AH$274,Budget_By_Month!C122,Quick_Budget!C122)</f>
        <v>Other</v>
      </c>
      <c r="D122" s="30"/>
      <c r="E122" s="30"/>
      <c r="F122" s="30"/>
      <c r="G122" s="30"/>
      <c r="H122" s="30"/>
      <c r="I122" s="30"/>
      <c r="J122" s="30"/>
      <c r="K122" s="30"/>
      <c r="L122" s="30"/>
      <c r="M122" s="30"/>
      <c r="N122" s="30"/>
      <c r="O122" s="30"/>
      <c r="P122" s="10">
        <f t="shared" si="27"/>
        <v>0</v>
      </c>
      <c r="Q122" s="113">
        <f t="shared" ca="1" si="25"/>
        <v>0</v>
      </c>
      <c r="R122" s="113">
        <f t="shared" ca="1" si="25"/>
        <v>0</v>
      </c>
    </row>
    <row r="123" spans="1:18" x14ac:dyDescent="0.2">
      <c r="A123" s="111">
        <f t="shared" si="20"/>
        <v>108</v>
      </c>
      <c r="B123" s="1"/>
      <c r="C123" s="8" t="str">
        <f>IF(AH$274,Budget_By_Month!C123,Quick_Budget!C123)</f>
        <v>Other</v>
      </c>
      <c r="D123" s="30"/>
      <c r="E123" s="30"/>
      <c r="F123" s="30"/>
      <c r="G123" s="30"/>
      <c r="H123" s="30"/>
      <c r="I123" s="30"/>
      <c r="J123" s="30"/>
      <c r="K123" s="30"/>
      <c r="L123" s="30"/>
      <c r="M123" s="30"/>
      <c r="N123" s="30"/>
      <c r="O123" s="30"/>
      <c r="P123" s="10">
        <f t="shared" si="27"/>
        <v>0</v>
      </c>
      <c r="Q123" s="113">
        <f t="shared" ca="1" si="25"/>
        <v>0</v>
      </c>
      <c r="R123" s="113">
        <f t="shared" ca="1" si="25"/>
        <v>0</v>
      </c>
    </row>
    <row r="124" spans="1:18" x14ac:dyDescent="0.2">
      <c r="A124" s="111">
        <f t="shared" si="20"/>
        <v>109</v>
      </c>
      <c r="B124" s="1"/>
      <c r="C124" s="8" t="str">
        <f>IF(AH$274,Budget_By_Month!C124,Quick_Budget!C124)</f>
        <v>Other</v>
      </c>
      <c r="D124" s="30"/>
      <c r="E124" s="30"/>
      <c r="F124" s="30"/>
      <c r="G124" s="30"/>
      <c r="H124" s="30"/>
      <c r="I124" s="30"/>
      <c r="J124" s="30"/>
      <c r="K124" s="30"/>
      <c r="L124" s="30"/>
      <c r="M124" s="30"/>
      <c r="N124" s="30"/>
      <c r="O124" s="30"/>
      <c r="P124" s="10">
        <f t="shared" si="27"/>
        <v>0</v>
      </c>
      <c r="Q124" s="113">
        <f t="shared" ca="1" si="25"/>
        <v>0</v>
      </c>
      <c r="R124" s="113">
        <f t="shared" ca="1" si="25"/>
        <v>0</v>
      </c>
    </row>
    <row r="125" spans="1:18" x14ac:dyDescent="0.2">
      <c r="A125" s="111">
        <f t="shared" si="20"/>
        <v>110</v>
      </c>
      <c r="B125" s="1"/>
      <c r="C125" s="8" t="str">
        <f>IF(AH$274,Budget_By_Month!C125,Quick_Budget!C125)</f>
        <v>Other</v>
      </c>
      <c r="D125" s="30"/>
      <c r="E125" s="30"/>
      <c r="F125" s="30"/>
      <c r="G125" s="30"/>
      <c r="H125" s="30"/>
      <c r="I125" s="30"/>
      <c r="J125" s="30"/>
      <c r="K125" s="30"/>
      <c r="L125" s="30"/>
      <c r="M125" s="30"/>
      <c r="N125" s="30"/>
      <c r="O125" s="30"/>
      <c r="P125" s="10">
        <f t="shared" ref="P125:P130" si="28">SUM(D125:O125)</f>
        <v>0</v>
      </c>
      <c r="Q125" s="113">
        <f t="shared" ca="1" si="25"/>
        <v>0</v>
      </c>
      <c r="R125" s="113">
        <f t="shared" ca="1" si="25"/>
        <v>0</v>
      </c>
    </row>
    <row r="126" spans="1:18" x14ac:dyDescent="0.2">
      <c r="A126" s="111">
        <f t="shared" si="20"/>
        <v>111</v>
      </c>
      <c r="B126" s="1"/>
      <c r="C126" s="8" t="str">
        <f>IF(AH$274,Budget_By_Month!C126,Quick_Budget!C126)</f>
        <v>Other</v>
      </c>
      <c r="D126" s="30"/>
      <c r="E126" s="30"/>
      <c r="F126" s="30"/>
      <c r="G126" s="30"/>
      <c r="H126" s="30"/>
      <c r="I126" s="30"/>
      <c r="J126" s="30"/>
      <c r="K126" s="30"/>
      <c r="L126" s="30"/>
      <c r="M126" s="30"/>
      <c r="N126" s="30"/>
      <c r="O126" s="30"/>
      <c r="P126" s="10">
        <f t="shared" si="28"/>
        <v>0</v>
      </c>
      <c r="Q126" s="113">
        <f t="shared" ca="1" si="25"/>
        <v>0</v>
      </c>
      <c r="R126" s="113">
        <f t="shared" ca="1" si="25"/>
        <v>0</v>
      </c>
    </row>
    <row r="127" spans="1:18" hidden="1" x14ac:dyDescent="0.2">
      <c r="A127" s="111">
        <f t="shared" si="20"/>
        <v>112</v>
      </c>
      <c r="B127" s="1"/>
      <c r="C127" s="8" t="str">
        <f>IF(AH$274,Budget_By_Month!C127,Quick_Budget!C127)</f>
        <v>Other</v>
      </c>
      <c r="D127" s="30"/>
      <c r="E127" s="30"/>
      <c r="F127" s="30"/>
      <c r="G127" s="30"/>
      <c r="H127" s="30"/>
      <c r="I127" s="30"/>
      <c r="J127" s="30"/>
      <c r="K127" s="30"/>
      <c r="L127" s="30"/>
      <c r="M127" s="30"/>
      <c r="N127" s="30"/>
      <c r="O127" s="30"/>
      <c r="P127" s="10">
        <f t="shared" si="28"/>
        <v>0</v>
      </c>
      <c r="Q127" s="113">
        <f t="shared" ca="1" si="25"/>
        <v>0</v>
      </c>
      <c r="R127" s="113">
        <f t="shared" ca="1" si="25"/>
        <v>0</v>
      </c>
    </row>
    <row r="128" spans="1:18" hidden="1" x14ac:dyDescent="0.2">
      <c r="A128" s="111">
        <f t="shared" si="20"/>
        <v>113</v>
      </c>
      <c r="B128" s="1"/>
      <c r="C128" s="8" t="str">
        <f>IF(AH$274,Budget_By_Month!C128,Quick_Budget!C128)</f>
        <v>Other</v>
      </c>
      <c r="D128" s="30"/>
      <c r="E128" s="30"/>
      <c r="F128" s="30"/>
      <c r="G128" s="30"/>
      <c r="H128" s="30"/>
      <c r="I128" s="30"/>
      <c r="J128" s="30"/>
      <c r="K128" s="30"/>
      <c r="L128" s="30"/>
      <c r="M128" s="30"/>
      <c r="N128" s="30"/>
      <c r="O128" s="30"/>
      <c r="P128" s="10">
        <f t="shared" si="28"/>
        <v>0</v>
      </c>
      <c r="Q128" s="113">
        <f t="shared" ca="1" si="25"/>
        <v>0</v>
      </c>
      <c r="R128" s="113">
        <f t="shared" ca="1" si="25"/>
        <v>0</v>
      </c>
    </row>
    <row r="129" spans="1:18" hidden="1" x14ac:dyDescent="0.2">
      <c r="A129" s="111">
        <f t="shared" si="20"/>
        <v>114</v>
      </c>
      <c r="B129" s="1"/>
      <c r="C129" s="8" t="str">
        <f>IF(AH$274,Budget_By_Month!C129,Quick_Budget!C129)</f>
        <v>Other</v>
      </c>
      <c r="D129" s="30"/>
      <c r="E129" s="30"/>
      <c r="F129" s="30"/>
      <c r="G129" s="30"/>
      <c r="H129" s="30"/>
      <c r="I129" s="30"/>
      <c r="J129" s="30"/>
      <c r="K129" s="30"/>
      <c r="L129" s="30"/>
      <c r="M129" s="30"/>
      <c r="N129" s="30"/>
      <c r="O129" s="30"/>
      <c r="P129" s="10">
        <f t="shared" si="28"/>
        <v>0</v>
      </c>
      <c r="Q129" s="113">
        <f t="shared" ca="1" si="25"/>
        <v>0</v>
      </c>
      <c r="R129" s="113">
        <f t="shared" ca="1" si="25"/>
        <v>0</v>
      </c>
    </row>
    <row r="130" spans="1:18" hidden="1" x14ac:dyDescent="0.2">
      <c r="A130" s="111">
        <f t="shared" si="20"/>
        <v>115</v>
      </c>
      <c r="B130" s="1"/>
      <c r="C130" s="8" t="str">
        <f>IF(AH$274,Budget_By_Month!C130,Quick_Budget!C130)</f>
        <v>Other</v>
      </c>
      <c r="D130" s="30"/>
      <c r="E130" s="30"/>
      <c r="F130" s="30"/>
      <c r="G130" s="30"/>
      <c r="H130" s="30"/>
      <c r="I130" s="30"/>
      <c r="J130" s="30"/>
      <c r="K130" s="30"/>
      <c r="L130" s="30"/>
      <c r="M130" s="30"/>
      <c r="N130" s="30"/>
      <c r="O130" s="30"/>
      <c r="P130" s="10">
        <f t="shared" si="28"/>
        <v>0</v>
      </c>
      <c r="Q130" s="113">
        <f t="shared" ca="1" si="25"/>
        <v>0</v>
      </c>
      <c r="R130" s="113">
        <f t="shared" ca="1" si="25"/>
        <v>0</v>
      </c>
    </row>
    <row r="131" spans="1:18" hidden="1" x14ac:dyDescent="0.2">
      <c r="A131" s="111">
        <f t="shared" si="20"/>
        <v>116</v>
      </c>
      <c r="B131" s="1"/>
      <c r="C131" s="8" t="str">
        <f>IF(AH$274,Budget_By_Month!C131,Quick_Budget!C131)</f>
        <v>Other</v>
      </c>
      <c r="D131" s="30"/>
      <c r="E131" s="30"/>
      <c r="F131" s="30"/>
      <c r="G131" s="30"/>
      <c r="H131" s="30"/>
      <c r="I131" s="30"/>
      <c r="J131" s="30"/>
      <c r="K131" s="30"/>
      <c r="L131" s="30"/>
      <c r="M131" s="30"/>
      <c r="N131" s="30"/>
      <c r="O131" s="30"/>
      <c r="P131" s="10">
        <f t="shared" si="27"/>
        <v>0</v>
      </c>
      <c r="Q131" s="113">
        <f t="shared" ca="1" si="25"/>
        <v>0</v>
      </c>
      <c r="R131" s="113">
        <f t="shared" ca="1" si="25"/>
        <v>0</v>
      </c>
    </row>
    <row r="132" spans="1:18" x14ac:dyDescent="0.2">
      <c r="A132" s="111">
        <f t="shared" si="20"/>
        <v>117</v>
      </c>
      <c r="B132" s="1"/>
      <c r="C132" s="8"/>
      <c r="D132" s="8"/>
      <c r="E132" s="8"/>
      <c r="F132" s="8"/>
      <c r="G132" s="8"/>
      <c r="H132" s="8"/>
      <c r="I132" s="8"/>
      <c r="J132" s="8"/>
      <c r="K132" s="8"/>
      <c r="L132" s="8"/>
      <c r="M132" s="8"/>
      <c r="N132" s="8"/>
      <c r="O132" s="8"/>
      <c r="P132" s="10"/>
      <c r="Q132" s="113">
        <f t="shared" ca="1" si="25"/>
        <v>0</v>
      </c>
      <c r="R132" s="113">
        <f t="shared" ca="1" si="25"/>
        <v>0</v>
      </c>
    </row>
    <row r="133" spans="1:18" x14ac:dyDescent="0.2">
      <c r="A133" s="111">
        <f t="shared" si="20"/>
        <v>118</v>
      </c>
      <c r="B133" s="1"/>
      <c r="C133" s="92" t="str">
        <f>IF(AH$274,Budget_By_Month!C133,Quick_Budget!C133)</f>
        <v>Kids</v>
      </c>
      <c r="D133" s="17">
        <f>SUM(D134:D148)</f>
        <v>0</v>
      </c>
      <c r="E133" s="17">
        <f>SUM(E134:E148)</f>
        <v>0</v>
      </c>
      <c r="F133" s="17">
        <f>SUM(F134:F148)</f>
        <v>0</v>
      </c>
      <c r="G133" s="17">
        <f t="shared" ref="G133:P133" si="29">SUM(G134:G148)</f>
        <v>0</v>
      </c>
      <c r="H133" s="17">
        <f t="shared" si="29"/>
        <v>0</v>
      </c>
      <c r="I133" s="17">
        <f t="shared" si="29"/>
        <v>0</v>
      </c>
      <c r="J133" s="17">
        <f t="shared" si="29"/>
        <v>0</v>
      </c>
      <c r="K133" s="17">
        <f t="shared" si="29"/>
        <v>0</v>
      </c>
      <c r="L133" s="17">
        <f t="shared" si="29"/>
        <v>0</v>
      </c>
      <c r="M133" s="17">
        <f t="shared" si="29"/>
        <v>0</v>
      </c>
      <c r="N133" s="17">
        <f t="shared" si="29"/>
        <v>0</v>
      </c>
      <c r="O133" s="17">
        <f t="shared" si="29"/>
        <v>0</v>
      </c>
      <c r="P133" s="18">
        <f t="shared" si="29"/>
        <v>0</v>
      </c>
      <c r="Q133" s="113">
        <f t="shared" ca="1" si="25"/>
        <v>0</v>
      </c>
      <c r="R133" s="113">
        <f t="shared" ca="1" si="25"/>
        <v>0</v>
      </c>
    </row>
    <row r="134" spans="1:18" x14ac:dyDescent="0.2">
      <c r="A134" s="111">
        <f t="shared" si="20"/>
        <v>119</v>
      </c>
      <c r="B134" s="1"/>
      <c r="C134" s="8" t="str">
        <f>IF(AH$274,Budget_By_Month!C134,Quick_Budget!C134)</f>
        <v>Clothes</v>
      </c>
      <c r="D134" s="30"/>
      <c r="E134" s="30"/>
      <c r="F134" s="30"/>
      <c r="G134" s="30"/>
      <c r="H134" s="30"/>
      <c r="I134" s="30"/>
      <c r="J134" s="30"/>
      <c r="K134" s="30"/>
      <c r="L134" s="30"/>
      <c r="M134" s="30"/>
      <c r="N134" s="30"/>
      <c r="O134" s="30"/>
      <c r="P134" s="10">
        <f t="shared" ref="P134:P148" si="30">SUM(D134:O134)</f>
        <v>0</v>
      </c>
      <c r="Q134" s="113">
        <f t="shared" ca="1" si="25"/>
        <v>0</v>
      </c>
      <c r="R134" s="113">
        <f t="shared" ca="1" si="25"/>
        <v>0</v>
      </c>
    </row>
    <row r="135" spans="1:18" x14ac:dyDescent="0.2">
      <c r="A135" s="111">
        <f t="shared" si="20"/>
        <v>120</v>
      </c>
      <c r="B135" s="1"/>
      <c r="C135" s="8" t="str">
        <f>IF(AH$274,Budget_By_Month!C135,Quick_Budget!C135)</f>
        <v>Child care</v>
      </c>
      <c r="D135" s="30"/>
      <c r="E135" s="30"/>
      <c r="F135" s="30"/>
      <c r="G135" s="30"/>
      <c r="H135" s="30"/>
      <c r="I135" s="30"/>
      <c r="J135" s="30"/>
      <c r="K135" s="30"/>
      <c r="L135" s="30"/>
      <c r="M135" s="30"/>
      <c r="N135" s="30"/>
      <c r="O135" s="30"/>
      <c r="P135" s="10">
        <f t="shared" si="30"/>
        <v>0</v>
      </c>
      <c r="Q135" s="113">
        <f t="shared" ca="1" si="25"/>
        <v>0</v>
      </c>
      <c r="R135" s="113">
        <f t="shared" ca="1" si="25"/>
        <v>0</v>
      </c>
    </row>
    <row r="136" spans="1:18" x14ac:dyDescent="0.2">
      <c r="A136" s="111">
        <f t="shared" si="20"/>
        <v>121</v>
      </c>
      <c r="B136" s="1"/>
      <c r="C136" s="8" t="str">
        <f>IF(AH$274,Budget_By_Month!C136,Quick_Budget!C136)</f>
        <v>School supplies</v>
      </c>
      <c r="D136" s="30"/>
      <c r="E136" s="30"/>
      <c r="F136" s="30"/>
      <c r="G136" s="30"/>
      <c r="H136" s="30"/>
      <c r="I136" s="30"/>
      <c r="J136" s="30"/>
      <c r="K136" s="30"/>
      <c r="L136" s="30"/>
      <c r="M136" s="30"/>
      <c r="N136" s="30"/>
      <c r="O136" s="30"/>
      <c r="P136" s="10">
        <f t="shared" si="30"/>
        <v>0</v>
      </c>
      <c r="Q136" s="113">
        <f t="shared" ca="1" si="25"/>
        <v>0</v>
      </c>
      <c r="R136" s="113">
        <f t="shared" ca="1" si="25"/>
        <v>0</v>
      </c>
    </row>
    <row r="137" spans="1:18" x14ac:dyDescent="0.2">
      <c r="A137" s="111">
        <f t="shared" si="20"/>
        <v>122</v>
      </c>
      <c r="B137" s="1"/>
      <c r="C137" s="8" t="str">
        <f>IF(AH$274,Budget_By_Month!C137,Quick_Budget!C137)</f>
        <v>Babysitter</v>
      </c>
      <c r="D137" s="30"/>
      <c r="E137" s="30"/>
      <c r="F137" s="30"/>
      <c r="G137" s="30"/>
      <c r="H137" s="30"/>
      <c r="I137" s="30"/>
      <c r="J137" s="30"/>
      <c r="K137" s="30"/>
      <c r="L137" s="30"/>
      <c r="M137" s="30"/>
      <c r="N137" s="30"/>
      <c r="O137" s="30"/>
      <c r="P137" s="10">
        <f t="shared" si="30"/>
        <v>0</v>
      </c>
      <c r="Q137" s="113">
        <f t="shared" ca="1" si="25"/>
        <v>0</v>
      </c>
      <c r="R137" s="113">
        <f t="shared" ca="1" si="25"/>
        <v>0</v>
      </c>
    </row>
    <row r="138" spans="1:18" x14ac:dyDescent="0.2">
      <c r="A138" s="111">
        <f t="shared" si="20"/>
        <v>123</v>
      </c>
      <c r="B138" s="1"/>
      <c r="C138" s="8" t="str">
        <f>IF(AH$274,Budget_By_Month!C138,Quick_Budget!C138)</f>
        <v>Tuition</v>
      </c>
      <c r="D138" s="30"/>
      <c r="E138" s="30"/>
      <c r="F138" s="30"/>
      <c r="G138" s="30"/>
      <c r="H138" s="30"/>
      <c r="I138" s="30"/>
      <c r="J138" s="30"/>
      <c r="K138" s="30"/>
      <c r="L138" s="30"/>
      <c r="M138" s="30"/>
      <c r="N138" s="30"/>
      <c r="O138" s="30"/>
      <c r="P138" s="10">
        <f t="shared" si="30"/>
        <v>0</v>
      </c>
      <c r="Q138" s="113">
        <f t="shared" ca="1" si="25"/>
        <v>0</v>
      </c>
      <c r="R138" s="113">
        <f t="shared" ca="1" si="25"/>
        <v>0</v>
      </c>
    </row>
    <row r="139" spans="1:18" x14ac:dyDescent="0.2">
      <c r="A139" s="111">
        <f t="shared" si="20"/>
        <v>124</v>
      </c>
      <c r="B139" s="1"/>
      <c r="C139" s="8" t="str">
        <f>IF(AH$274,Budget_By_Month!C139,Quick_Budget!C139)</f>
        <v>Music lessons</v>
      </c>
      <c r="D139" s="30"/>
      <c r="E139" s="30"/>
      <c r="F139" s="30"/>
      <c r="G139" s="30"/>
      <c r="H139" s="30"/>
      <c r="I139" s="30"/>
      <c r="J139" s="30"/>
      <c r="K139" s="30"/>
      <c r="L139" s="30"/>
      <c r="M139" s="30"/>
      <c r="N139" s="30"/>
      <c r="O139" s="30"/>
      <c r="P139" s="10">
        <f t="shared" si="30"/>
        <v>0</v>
      </c>
      <c r="Q139" s="113">
        <f t="shared" ca="1" si="25"/>
        <v>0</v>
      </c>
      <c r="R139" s="113">
        <f t="shared" ca="1" si="25"/>
        <v>0</v>
      </c>
    </row>
    <row r="140" spans="1:18" x14ac:dyDescent="0.2">
      <c r="A140" s="111">
        <f t="shared" si="20"/>
        <v>125</v>
      </c>
      <c r="B140" s="1"/>
      <c r="C140" s="8" t="str">
        <f>IF(AH$274,Budget_By_Month!C140,Quick_Budget!C140)</f>
        <v>Other</v>
      </c>
      <c r="D140" s="30"/>
      <c r="E140" s="30"/>
      <c r="F140" s="30"/>
      <c r="G140" s="30"/>
      <c r="H140" s="30"/>
      <c r="I140" s="30"/>
      <c r="J140" s="30"/>
      <c r="K140" s="30"/>
      <c r="L140" s="30"/>
      <c r="M140" s="30"/>
      <c r="N140" s="30"/>
      <c r="O140" s="30"/>
      <c r="P140" s="10">
        <f t="shared" si="30"/>
        <v>0</v>
      </c>
      <c r="Q140" s="113">
        <f t="shared" ca="1" si="25"/>
        <v>0</v>
      </c>
      <c r="R140" s="113">
        <f t="shared" ca="1" si="25"/>
        <v>0</v>
      </c>
    </row>
    <row r="141" spans="1:18" x14ac:dyDescent="0.2">
      <c r="A141" s="111">
        <f t="shared" si="20"/>
        <v>126</v>
      </c>
      <c r="B141" s="1"/>
      <c r="C141" s="8" t="str">
        <f>IF(AH$274,Budget_By_Month!C141,Quick_Budget!C141)</f>
        <v>Other</v>
      </c>
      <c r="D141" s="30"/>
      <c r="E141" s="30"/>
      <c r="F141" s="30"/>
      <c r="G141" s="30"/>
      <c r="H141" s="30"/>
      <c r="I141" s="30"/>
      <c r="J141" s="30"/>
      <c r="K141" s="30"/>
      <c r="L141" s="30"/>
      <c r="M141" s="30"/>
      <c r="N141" s="30"/>
      <c r="O141" s="30"/>
      <c r="P141" s="10">
        <f t="shared" si="30"/>
        <v>0</v>
      </c>
      <c r="Q141" s="113">
        <f t="shared" ca="1" si="25"/>
        <v>0</v>
      </c>
      <c r="R141" s="113">
        <f t="shared" ca="1" si="25"/>
        <v>0</v>
      </c>
    </row>
    <row r="142" spans="1:18" x14ac:dyDescent="0.2">
      <c r="A142" s="111">
        <f t="shared" si="20"/>
        <v>127</v>
      </c>
      <c r="B142" s="1"/>
      <c r="C142" s="8" t="str">
        <f>IF(AH$274,Budget_By_Month!C142,Quick_Budget!C142)</f>
        <v>Other</v>
      </c>
      <c r="D142" s="30"/>
      <c r="E142" s="30"/>
      <c r="F142" s="30"/>
      <c r="G142" s="30"/>
      <c r="H142" s="30"/>
      <c r="I142" s="30"/>
      <c r="J142" s="30"/>
      <c r="K142" s="30"/>
      <c r="L142" s="30"/>
      <c r="M142" s="30"/>
      <c r="N142" s="30"/>
      <c r="O142" s="30"/>
      <c r="P142" s="10">
        <f t="shared" ref="P142:P147" si="31">SUM(D142:O142)</f>
        <v>0</v>
      </c>
      <c r="Q142" s="113">
        <f t="shared" ca="1" si="25"/>
        <v>0</v>
      </c>
      <c r="R142" s="113">
        <f t="shared" ca="1" si="25"/>
        <v>0</v>
      </c>
    </row>
    <row r="143" spans="1:18" x14ac:dyDescent="0.2">
      <c r="A143" s="111">
        <f t="shared" si="20"/>
        <v>128</v>
      </c>
      <c r="B143" s="1"/>
      <c r="C143" s="8" t="str">
        <f>IF(AH$274,Budget_By_Month!C143,Quick_Budget!C143)</f>
        <v>Other</v>
      </c>
      <c r="D143" s="30"/>
      <c r="E143" s="30"/>
      <c r="F143" s="30"/>
      <c r="G143" s="30"/>
      <c r="H143" s="30"/>
      <c r="I143" s="30"/>
      <c r="J143" s="30"/>
      <c r="K143" s="30"/>
      <c r="L143" s="30"/>
      <c r="M143" s="30"/>
      <c r="N143" s="30"/>
      <c r="O143" s="30"/>
      <c r="P143" s="10">
        <f t="shared" si="31"/>
        <v>0</v>
      </c>
      <c r="Q143" s="113">
        <f t="shared" ca="1" si="25"/>
        <v>0</v>
      </c>
      <c r="R143" s="113">
        <f t="shared" ca="1" si="25"/>
        <v>0</v>
      </c>
    </row>
    <row r="144" spans="1:18" hidden="1" x14ac:dyDescent="0.2">
      <c r="A144" s="111">
        <f t="shared" si="20"/>
        <v>129</v>
      </c>
      <c r="B144" s="1"/>
      <c r="C144" s="8" t="str">
        <f>IF(AH$274,Budget_By_Month!C144,Quick_Budget!C144)</f>
        <v>Other</v>
      </c>
      <c r="D144" s="30"/>
      <c r="E144" s="30"/>
      <c r="F144" s="30"/>
      <c r="G144" s="30"/>
      <c r="H144" s="30"/>
      <c r="I144" s="30"/>
      <c r="J144" s="30"/>
      <c r="K144" s="30"/>
      <c r="L144" s="30"/>
      <c r="M144" s="30"/>
      <c r="N144" s="30"/>
      <c r="O144" s="30"/>
      <c r="P144" s="10">
        <f t="shared" si="31"/>
        <v>0</v>
      </c>
      <c r="Q144" s="113">
        <f t="shared" ca="1" si="25"/>
        <v>0</v>
      </c>
      <c r="R144" s="113">
        <f t="shared" ca="1" si="25"/>
        <v>0</v>
      </c>
    </row>
    <row r="145" spans="1:18" hidden="1" x14ac:dyDescent="0.2">
      <c r="A145" s="111">
        <f t="shared" si="20"/>
        <v>130</v>
      </c>
      <c r="B145" s="1"/>
      <c r="C145" s="8" t="str">
        <f>IF(AH$274,Budget_By_Month!C145,Quick_Budget!C145)</f>
        <v>Other</v>
      </c>
      <c r="D145" s="30"/>
      <c r="E145" s="30"/>
      <c r="F145" s="30"/>
      <c r="G145" s="30"/>
      <c r="H145" s="30"/>
      <c r="I145" s="30"/>
      <c r="J145" s="30"/>
      <c r="K145" s="30"/>
      <c r="L145" s="30"/>
      <c r="M145" s="30"/>
      <c r="N145" s="30"/>
      <c r="O145" s="30"/>
      <c r="P145" s="10">
        <f t="shared" si="31"/>
        <v>0</v>
      </c>
      <c r="Q145" s="113">
        <f t="shared" ca="1" si="25"/>
        <v>0</v>
      </c>
      <c r="R145" s="113">
        <f t="shared" ca="1" si="25"/>
        <v>0</v>
      </c>
    </row>
    <row r="146" spans="1:18" hidden="1" x14ac:dyDescent="0.2">
      <c r="A146" s="111">
        <f t="shared" si="20"/>
        <v>131</v>
      </c>
      <c r="B146" s="1"/>
      <c r="C146" s="8" t="str">
        <f>IF(AH$274,Budget_By_Month!C146,Quick_Budget!C146)</f>
        <v>Other</v>
      </c>
      <c r="D146" s="30"/>
      <c r="E146" s="30"/>
      <c r="F146" s="30"/>
      <c r="G146" s="30"/>
      <c r="H146" s="30"/>
      <c r="I146" s="30"/>
      <c r="J146" s="30"/>
      <c r="K146" s="30"/>
      <c r="L146" s="30"/>
      <c r="M146" s="30"/>
      <c r="N146" s="30"/>
      <c r="O146" s="30"/>
      <c r="P146" s="10">
        <f t="shared" si="31"/>
        <v>0</v>
      </c>
      <c r="Q146" s="113">
        <f t="shared" ref="Q146:R177" ca="1" si="32">SUM(OFFSET($D146,0,0,1,Q$5))</f>
        <v>0</v>
      </c>
      <c r="R146" s="113">
        <f t="shared" ca="1" si="32"/>
        <v>0</v>
      </c>
    </row>
    <row r="147" spans="1:18" hidden="1" x14ac:dyDescent="0.2">
      <c r="A147" s="111">
        <f t="shared" si="20"/>
        <v>132</v>
      </c>
      <c r="B147" s="1"/>
      <c r="C147" s="8" t="str">
        <f>IF(AH$274,Budget_By_Month!C147,Quick_Budget!C147)</f>
        <v>Other</v>
      </c>
      <c r="D147" s="30"/>
      <c r="E147" s="30"/>
      <c r="F147" s="30"/>
      <c r="G147" s="30"/>
      <c r="H147" s="30"/>
      <c r="I147" s="30"/>
      <c r="J147" s="30"/>
      <c r="K147" s="30"/>
      <c r="L147" s="30"/>
      <c r="M147" s="30"/>
      <c r="N147" s="30"/>
      <c r="O147" s="30"/>
      <c r="P147" s="10">
        <f t="shared" si="31"/>
        <v>0</v>
      </c>
      <c r="Q147" s="113">
        <f t="shared" ca="1" si="32"/>
        <v>0</v>
      </c>
      <c r="R147" s="113">
        <f t="shared" ca="1" si="32"/>
        <v>0</v>
      </c>
    </row>
    <row r="148" spans="1:18" hidden="1" x14ac:dyDescent="0.2">
      <c r="A148" s="111">
        <f t="shared" ref="A148:A211" si="33">A147+1</f>
        <v>133</v>
      </c>
      <c r="B148" s="1"/>
      <c r="C148" s="8" t="str">
        <f>IF(AH$274,Budget_By_Month!C148,Quick_Budget!C148)</f>
        <v>Other</v>
      </c>
      <c r="D148" s="30"/>
      <c r="E148" s="30"/>
      <c r="F148" s="30"/>
      <c r="G148" s="30"/>
      <c r="H148" s="30"/>
      <c r="I148" s="30"/>
      <c r="J148" s="30"/>
      <c r="K148" s="30"/>
      <c r="L148" s="30"/>
      <c r="M148" s="30"/>
      <c r="N148" s="30"/>
      <c r="O148" s="30"/>
      <c r="P148" s="10">
        <f t="shared" si="30"/>
        <v>0</v>
      </c>
      <c r="Q148" s="113">
        <f t="shared" ca="1" si="32"/>
        <v>0</v>
      </c>
      <c r="R148" s="113">
        <f t="shared" ca="1" si="32"/>
        <v>0</v>
      </c>
    </row>
    <row r="149" spans="1:18" x14ac:dyDescent="0.2">
      <c r="A149" s="111">
        <f t="shared" si="33"/>
        <v>134</v>
      </c>
      <c r="B149" s="1"/>
      <c r="C149" s="8"/>
      <c r="D149" s="8"/>
      <c r="E149" s="8"/>
      <c r="F149" s="8"/>
      <c r="G149" s="8"/>
      <c r="H149" s="8"/>
      <c r="I149" s="8"/>
      <c r="J149" s="8"/>
      <c r="K149" s="8"/>
      <c r="L149" s="8"/>
      <c r="M149" s="8"/>
      <c r="N149" s="8"/>
      <c r="O149" s="8"/>
      <c r="P149" s="10"/>
      <c r="Q149" s="113">
        <f t="shared" ca="1" si="32"/>
        <v>0</v>
      </c>
      <c r="R149" s="113">
        <f t="shared" ca="1" si="32"/>
        <v>0</v>
      </c>
    </row>
    <row r="150" spans="1:18" x14ac:dyDescent="0.2">
      <c r="A150" s="111">
        <f t="shared" si="33"/>
        <v>135</v>
      </c>
      <c r="B150" s="1"/>
      <c r="C150" s="92" t="str">
        <f>IF(AH$274,Budget_By_Month!C150,Quick_Budget!C150)</f>
        <v>Miscellaneous</v>
      </c>
      <c r="D150" s="17">
        <f>SUM(D151:D165)</f>
        <v>0</v>
      </c>
      <c r="E150" s="17">
        <f>SUM(E151:E165)</f>
        <v>0</v>
      </c>
      <c r="F150" s="17">
        <f>SUM(F151:F165)</f>
        <v>0</v>
      </c>
      <c r="G150" s="17">
        <f t="shared" ref="G150:P150" si="34">SUM(G151:G165)</f>
        <v>0</v>
      </c>
      <c r="H150" s="17">
        <f t="shared" si="34"/>
        <v>0</v>
      </c>
      <c r="I150" s="17">
        <f t="shared" si="34"/>
        <v>0</v>
      </c>
      <c r="J150" s="17">
        <f t="shared" si="34"/>
        <v>0</v>
      </c>
      <c r="K150" s="17">
        <f t="shared" si="34"/>
        <v>0</v>
      </c>
      <c r="L150" s="17">
        <f t="shared" si="34"/>
        <v>0</v>
      </c>
      <c r="M150" s="17">
        <f t="shared" si="34"/>
        <v>0</v>
      </c>
      <c r="N150" s="17">
        <f t="shared" si="34"/>
        <v>0</v>
      </c>
      <c r="O150" s="17">
        <f t="shared" si="34"/>
        <v>0</v>
      </c>
      <c r="P150" s="18">
        <f t="shared" si="34"/>
        <v>0</v>
      </c>
      <c r="Q150" s="113">
        <f t="shared" ca="1" si="32"/>
        <v>0</v>
      </c>
      <c r="R150" s="113">
        <f t="shared" ca="1" si="32"/>
        <v>0</v>
      </c>
    </row>
    <row r="151" spans="1:18" x14ac:dyDescent="0.2">
      <c r="A151" s="111">
        <f t="shared" si="33"/>
        <v>136</v>
      </c>
      <c r="B151" s="1"/>
      <c r="C151" s="8" t="str">
        <f>IF(AH$274,Budget_By_Month!C151,Quick_Budget!C151)</f>
        <v>401k</v>
      </c>
      <c r="D151" s="30"/>
      <c r="E151" s="30"/>
      <c r="F151" s="30"/>
      <c r="G151" s="30"/>
      <c r="H151" s="30"/>
      <c r="I151" s="30"/>
      <c r="J151" s="30"/>
      <c r="K151" s="30"/>
      <c r="L151" s="30"/>
      <c r="M151" s="30"/>
      <c r="N151" s="30"/>
      <c r="O151" s="30"/>
      <c r="P151" s="10">
        <f t="shared" ref="P151:P165" si="35">SUM(D151:O151)</f>
        <v>0</v>
      </c>
      <c r="Q151" s="113">
        <f t="shared" ca="1" si="32"/>
        <v>0</v>
      </c>
      <c r="R151" s="113">
        <f t="shared" ca="1" si="32"/>
        <v>0</v>
      </c>
    </row>
    <row r="152" spans="1:18" x14ac:dyDescent="0.2">
      <c r="A152" s="111">
        <f t="shared" si="33"/>
        <v>137</v>
      </c>
      <c r="B152" s="1"/>
      <c r="C152" s="8" t="str">
        <f>IF(AH$274,Budget_By_Month!C152,Quick_Budget!C152)</f>
        <v>IRA</v>
      </c>
      <c r="D152" s="30"/>
      <c r="E152" s="30"/>
      <c r="F152" s="30"/>
      <c r="G152" s="30"/>
      <c r="H152" s="30"/>
      <c r="I152" s="30"/>
      <c r="J152" s="30"/>
      <c r="K152" s="30"/>
      <c r="L152" s="30"/>
      <c r="M152" s="30"/>
      <c r="N152" s="30"/>
      <c r="O152" s="30"/>
      <c r="P152" s="10">
        <f t="shared" si="35"/>
        <v>0</v>
      </c>
      <c r="Q152" s="113">
        <f t="shared" ca="1" si="32"/>
        <v>0</v>
      </c>
      <c r="R152" s="113">
        <f t="shared" ca="1" si="32"/>
        <v>0</v>
      </c>
    </row>
    <row r="153" spans="1:18" x14ac:dyDescent="0.2">
      <c r="A153" s="111">
        <f t="shared" si="33"/>
        <v>138</v>
      </c>
      <c r="B153" s="1"/>
      <c r="C153" s="8" t="str">
        <f>IF(AH$274,Budget_By_Month!C153,Quick_Budget!C153)</f>
        <v>Donations</v>
      </c>
      <c r="D153" s="30"/>
      <c r="E153" s="30"/>
      <c r="F153" s="30"/>
      <c r="G153" s="30"/>
      <c r="H153" s="30"/>
      <c r="I153" s="30"/>
      <c r="J153" s="30"/>
      <c r="K153" s="30"/>
      <c r="L153" s="30"/>
      <c r="M153" s="30"/>
      <c r="N153" s="30"/>
      <c r="O153" s="30"/>
      <c r="P153" s="10">
        <f t="shared" si="35"/>
        <v>0</v>
      </c>
      <c r="Q153" s="113">
        <f t="shared" ca="1" si="32"/>
        <v>0</v>
      </c>
      <c r="R153" s="113">
        <f t="shared" ca="1" si="32"/>
        <v>0</v>
      </c>
    </row>
    <row r="154" spans="1:18" x14ac:dyDescent="0.2">
      <c r="A154" s="111">
        <f t="shared" si="33"/>
        <v>139</v>
      </c>
      <c r="B154" s="1"/>
      <c r="C154" s="8" t="str">
        <f>IF(AH$274,Budget_By_Month!C154,Quick_Budget!C154)</f>
        <v>Dry Cleaning</v>
      </c>
      <c r="D154" s="30"/>
      <c r="E154" s="30"/>
      <c r="F154" s="30"/>
      <c r="G154" s="30"/>
      <c r="H154" s="30"/>
      <c r="I154" s="30"/>
      <c r="J154" s="30"/>
      <c r="K154" s="30"/>
      <c r="L154" s="30"/>
      <c r="M154" s="30"/>
      <c r="N154" s="30"/>
      <c r="O154" s="30"/>
      <c r="P154" s="10">
        <f t="shared" si="35"/>
        <v>0</v>
      </c>
      <c r="Q154" s="113">
        <f t="shared" ca="1" si="32"/>
        <v>0</v>
      </c>
      <c r="R154" s="113">
        <f t="shared" ca="1" si="32"/>
        <v>0</v>
      </c>
    </row>
    <row r="155" spans="1:18" x14ac:dyDescent="0.2">
      <c r="A155" s="111">
        <f t="shared" si="33"/>
        <v>140</v>
      </c>
      <c r="B155" s="1"/>
      <c r="C155" s="8" t="str">
        <f>IF(AH$274,Budget_By_Month!C155,Quick_Budget!C155)</f>
        <v>New Clothes</v>
      </c>
      <c r="D155" s="30"/>
      <c r="E155" s="30"/>
      <c r="F155" s="30"/>
      <c r="G155" s="30"/>
      <c r="H155" s="30"/>
      <c r="I155" s="30"/>
      <c r="J155" s="30"/>
      <c r="K155" s="30"/>
      <c r="L155" s="30"/>
      <c r="M155" s="30"/>
      <c r="N155" s="30"/>
      <c r="O155" s="30"/>
      <c r="P155" s="10">
        <f t="shared" si="35"/>
        <v>0</v>
      </c>
      <c r="Q155" s="113">
        <f t="shared" ca="1" si="32"/>
        <v>0</v>
      </c>
      <c r="R155" s="113">
        <f t="shared" ca="1" si="32"/>
        <v>0</v>
      </c>
    </row>
    <row r="156" spans="1:18" x14ac:dyDescent="0.2">
      <c r="A156" s="111">
        <f t="shared" si="33"/>
        <v>141</v>
      </c>
      <c r="B156" s="1"/>
      <c r="C156" s="8" t="str">
        <f>IF(AH$274,Budget_By_Month!C156,Quick_Budget!C156)</f>
        <v>College Loans</v>
      </c>
      <c r="D156" s="30"/>
      <c r="E156" s="30"/>
      <c r="F156" s="30"/>
      <c r="G156" s="30"/>
      <c r="H156" s="30"/>
      <c r="I156" s="30"/>
      <c r="J156" s="30"/>
      <c r="K156" s="30"/>
      <c r="L156" s="30"/>
      <c r="M156" s="30"/>
      <c r="N156" s="30"/>
      <c r="O156" s="30"/>
      <c r="P156" s="10">
        <f t="shared" si="35"/>
        <v>0</v>
      </c>
      <c r="Q156" s="113">
        <f t="shared" ca="1" si="32"/>
        <v>0</v>
      </c>
      <c r="R156" s="113">
        <f t="shared" ca="1" si="32"/>
        <v>0</v>
      </c>
    </row>
    <row r="157" spans="1:18" x14ac:dyDescent="0.2">
      <c r="A157" s="111">
        <f t="shared" si="33"/>
        <v>142</v>
      </c>
      <c r="B157" s="1"/>
      <c r="C157" s="8" t="str">
        <f>IF(AH$274,Budget_By_Month!C157,Quick_Budget!C157)</f>
        <v>Pocket Money</v>
      </c>
      <c r="D157" s="30"/>
      <c r="E157" s="30"/>
      <c r="F157" s="30"/>
      <c r="G157" s="30"/>
      <c r="H157" s="30"/>
      <c r="I157" s="30"/>
      <c r="J157" s="30"/>
      <c r="K157" s="30"/>
      <c r="L157" s="30"/>
      <c r="M157" s="30"/>
      <c r="N157" s="30"/>
      <c r="O157" s="30"/>
      <c r="P157" s="10">
        <f t="shared" si="35"/>
        <v>0</v>
      </c>
      <c r="Q157" s="113">
        <f t="shared" ca="1" si="32"/>
        <v>0</v>
      </c>
      <c r="R157" s="113">
        <f t="shared" ca="1" si="32"/>
        <v>0</v>
      </c>
    </row>
    <row r="158" spans="1:18" x14ac:dyDescent="0.2">
      <c r="A158" s="111">
        <f t="shared" si="33"/>
        <v>143</v>
      </c>
      <c r="B158" s="1"/>
      <c r="C158" s="8" t="str">
        <f>IF(AH$274,Budget_By_Month!C158,Quick_Budget!C158)</f>
        <v>Gifts</v>
      </c>
      <c r="D158" s="30"/>
      <c r="E158" s="30"/>
      <c r="F158" s="30"/>
      <c r="G158" s="30"/>
      <c r="H158" s="30"/>
      <c r="I158" s="30"/>
      <c r="J158" s="30"/>
      <c r="K158" s="30"/>
      <c r="L158" s="30"/>
      <c r="M158" s="30"/>
      <c r="N158" s="30"/>
      <c r="O158" s="30"/>
      <c r="P158" s="10">
        <f t="shared" si="35"/>
        <v>0</v>
      </c>
      <c r="Q158" s="113">
        <f t="shared" ca="1" si="32"/>
        <v>0</v>
      </c>
      <c r="R158" s="113">
        <f t="shared" ca="1" si="32"/>
        <v>0</v>
      </c>
    </row>
    <row r="159" spans="1:18" x14ac:dyDescent="0.2">
      <c r="A159" s="111">
        <f t="shared" si="33"/>
        <v>144</v>
      </c>
      <c r="B159" s="1"/>
      <c r="C159" s="8" t="str">
        <f>IF(AH$274,Budget_By_Month!C159,Quick_Budget!C159)</f>
        <v>Credit Card</v>
      </c>
      <c r="D159" s="30"/>
      <c r="E159" s="30"/>
      <c r="F159" s="30"/>
      <c r="G159" s="30"/>
      <c r="H159" s="30"/>
      <c r="I159" s="30"/>
      <c r="J159" s="30"/>
      <c r="K159" s="30"/>
      <c r="L159" s="30"/>
      <c r="M159" s="30"/>
      <c r="N159" s="30"/>
      <c r="O159" s="30"/>
      <c r="P159" s="10">
        <f t="shared" si="35"/>
        <v>0</v>
      </c>
      <c r="Q159" s="113">
        <f t="shared" ca="1" si="32"/>
        <v>0</v>
      </c>
      <c r="R159" s="113">
        <f t="shared" ca="1" si="32"/>
        <v>0</v>
      </c>
    </row>
    <row r="160" spans="1:18" x14ac:dyDescent="0.2">
      <c r="A160" s="111">
        <f t="shared" si="33"/>
        <v>145</v>
      </c>
      <c r="B160" s="1"/>
      <c r="C160" s="8" t="str">
        <f>IF(AH$274,Budget_By_Month!C160,Quick_Budget!C160)</f>
        <v>Other</v>
      </c>
      <c r="D160" s="30"/>
      <c r="E160" s="30"/>
      <c r="F160" s="30"/>
      <c r="G160" s="30"/>
      <c r="H160" s="30"/>
      <c r="I160" s="30"/>
      <c r="J160" s="30"/>
      <c r="K160" s="30"/>
      <c r="L160" s="30"/>
      <c r="M160" s="30"/>
      <c r="N160" s="30"/>
      <c r="O160" s="30"/>
      <c r="P160" s="10">
        <f t="shared" si="35"/>
        <v>0</v>
      </c>
      <c r="Q160" s="113">
        <f t="shared" ca="1" si="32"/>
        <v>0</v>
      </c>
      <c r="R160" s="113">
        <f t="shared" ca="1" si="32"/>
        <v>0</v>
      </c>
    </row>
    <row r="161" spans="1:18" hidden="1" x14ac:dyDescent="0.2">
      <c r="A161" s="111">
        <f t="shared" si="33"/>
        <v>146</v>
      </c>
      <c r="B161" s="1"/>
      <c r="C161" s="8" t="str">
        <f>IF(AH$274,Budget_By_Month!C161,Quick_Budget!C161)</f>
        <v>Other</v>
      </c>
      <c r="D161" s="30"/>
      <c r="E161" s="30"/>
      <c r="F161" s="30"/>
      <c r="G161" s="30"/>
      <c r="H161" s="30"/>
      <c r="I161" s="30"/>
      <c r="J161" s="30"/>
      <c r="K161" s="30"/>
      <c r="L161" s="30"/>
      <c r="M161" s="30"/>
      <c r="N161" s="30"/>
      <c r="O161" s="30"/>
      <c r="P161" s="10">
        <f t="shared" si="35"/>
        <v>0</v>
      </c>
      <c r="Q161" s="113">
        <f t="shared" ca="1" si="32"/>
        <v>0</v>
      </c>
      <c r="R161" s="113">
        <f t="shared" ca="1" si="32"/>
        <v>0</v>
      </c>
    </row>
    <row r="162" spans="1:18" hidden="1" x14ac:dyDescent="0.2">
      <c r="A162" s="111">
        <f t="shared" si="33"/>
        <v>147</v>
      </c>
      <c r="B162" s="1"/>
      <c r="C162" s="8" t="str">
        <f>IF(AH$274,Budget_By_Month!C162,Quick_Budget!C162)</f>
        <v>Other</v>
      </c>
      <c r="D162" s="30"/>
      <c r="E162" s="30"/>
      <c r="F162" s="30"/>
      <c r="G162" s="30"/>
      <c r="H162" s="30"/>
      <c r="I162" s="30"/>
      <c r="J162" s="30"/>
      <c r="K162" s="30"/>
      <c r="L162" s="30"/>
      <c r="M162" s="30"/>
      <c r="N162" s="30"/>
      <c r="O162" s="30"/>
      <c r="P162" s="10">
        <f t="shared" si="35"/>
        <v>0</v>
      </c>
      <c r="Q162" s="113">
        <f t="shared" ca="1" si="32"/>
        <v>0</v>
      </c>
      <c r="R162" s="113">
        <f t="shared" ca="1" si="32"/>
        <v>0</v>
      </c>
    </row>
    <row r="163" spans="1:18" hidden="1" x14ac:dyDescent="0.2">
      <c r="A163" s="111">
        <f t="shared" si="33"/>
        <v>148</v>
      </c>
      <c r="B163" s="1"/>
      <c r="C163" s="8" t="str">
        <f>IF(AH$274,Budget_By_Month!C163,Quick_Budget!C163)</f>
        <v>Other</v>
      </c>
      <c r="D163" s="30"/>
      <c r="E163" s="30"/>
      <c r="F163" s="30"/>
      <c r="G163" s="30"/>
      <c r="H163" s="30"/>
      <c r="I163" s="30"/>
      <c r="J163" s="30"/>
      <c r="K163" s="30"/>
      <c r="L163" s="30"/>
      <c r="M163" s="30"/>
      <c r="N163" s="30"/>
      <c r="O163" s="30"/>
      <c r="P163" s="10">
        <f t="shared" si="35"/>
        <v>0</v>
      </c>
      <c r="Q163" s="113">
        <f t="shared" ca="1" si="32"/>
        <v>0</v>
      </c>
      <c r="R163" s="113">
        <f t="shared" ca="1" si="32"/>
        <v>0</v>
      </c>
    </row>
    <row r="164" spans="1:18" hidden="1" x14ac:dyDescent="0.2">
      <c r="A164" s="111">
        <f t="shared" si="33"/>
        <v>149</v>
      </c>
      <c r="B164" s="1"/>
      <c r="C164" s="8" t="str">
        <f>IF(AH$274,Budget_By_Month!C164,Quick_Budget!C164)</f>
        <v>Other</v>
      </c>
      <c r="D164" s="30"/>
      <c r="E164" s="30"/>
      <c r="F164" s="30"/>
      <c r="G164" s="30"/>
      <c r="H164" s="30"/>
      <c r="I164" s="30"/>
      <c r="J164" s="30"/>
      <c r="K164" s="30"/>
      <c r="L164" s="30"/>
      <c r="M164" s="30"/>
      <c r="N164" s="30"/>
      <c r="O164" s="30"/>
      <c r="P164" s="10">
        <f t="shared" si="35"/>
        <v>0</v>
      </c>
      <c r="Q164" s="113">
        <f t="shared" ca="1" si="32"/>
        <v>0</v>
      </c>
      <c r="R164" s="113">
        <f t="shared" ca="1" si="32"/>
        <v>0</v>
      </c>
    </row>
    <row r="165" spans="1:18" hidden="1" x14ac:dyDescent="0.2">
      <c r="A165" s="111">
        <f t="shared" si="33"/>
        <v>150</v>
      </c>
      <c r="B165" s="1"/>
      <c r="C165" s="8" t="str">
        <f>IF(AH$274,Budget_By_Month!C165,Quick_Budget!C165)</f>
        <v>Other</v>
      </c>
      <c r="D165" s="30"/>
      <c r="E165" s="30"/>
      <c r="F165" s="30"/>
      <c r="G165" s="30"/>
      <c r="H165" s="30"/>
      <c r="I165" s="30"/>
      <c r="J165" s="30"/>
      <c r="K165" s="30"/>
      <c r="L165" s="30"/>
      <c r="M165" s="30"/>
      <c r="N165" s="30"/>
      <c r="O165" s="30"/>
      <c r="P165" s="10">
        <f t="shared" si="35"/>
        <v>0</v>
      </c>
      <c r="Q165" s="113">
        <f t="shared" ca="1" si="32"/>
        <v>0</v>
      </c>
      <c r="R165" s="113">
        <f t="shared" ca="1" si="32"/>
        <v>0</v>
      </c>
    </row>
    <row r="166" spans="1:18" x14ac:dyDescent="0.2">
      <c r="A166" s="111">
        <f t="shared" si="33"/>
        <v>151</v>
      </c>
      <c r="B166" s="1"/>
      <c r="C166" s="8"/>
      <c r="D166" s="8"/>
      <c r="E166" s="8"/>
      <c r="F166" s="8"/>
      <c r="G166" s="8"/>
      <c r="H166" s="8"/>
      <c r="I166" s="8"/>
      <c r="J166" s="8"/>
      <c r="K166" s="8"/>
      <c r="L166" s="8"/>
      <c r="M166" s="8"/>
      <c r="N166" s="8"/>
      <c r="O166" s="8"/>
      <c r="P166" s="10"/>
      <c r="Q166" s="113">
        <f t="shared" ca="1" si="32"/>
        <v>0</v>
      </c>
      <c r="R166" s="113">
        <f t="shared" ca="1" si="32"/>
        <v>0</v>
      </c>
    </row>
    <row r="167" spans="1:18" x14ac:dyDescent="0.2">
      <c r="A167" s="111">
        <f t="shared" si="33"/>
        <v>152</v>
      </c>
      <c r="B167" s="1"/>
      <c r="C167" s="92" t="str">
        <f>IF(AH$274,Budget_By_Month!C167,Quick_Budget!C167)</f>
        <v>Other 1</v>
      </c>
      <c r="D167" s="17">
        <f>SUM(D168:D182)</f>
        <v>0</v>
      </c>
      <c r="E167" s="17">
        <f>SUM(E168:E182)</f>
        <v>0</v>
      </c>
      <c r="F167" s="17">
        <f>SUM(F168:F182)</f>
        <v>0</v>
      </c>
      <c r="G167" s="17">
        <f t="shared" ref="G167:P167" si="36">SUM(G168:G182)</f>
        <v>0</v>
      </c>
      <c r="H167" s="17">
        <f t="shared" si="36"/>
        <v>0</v>
      </c>
      <c r="I167" s="17">
        <f t="shared" si="36"/>
        <v>0</v>
      </c>
      <c r="J167" s="17">
        <f t="shared" si="36"/>
        <v>0</v>
      </c>
      <c r="K167" s="17">
        <f t="shared" si="36"/>
        <v>0</v>
      </c>
      <c r="L167" s="17">
        <f t="shared" si="36"/>
        <v>0</v>
      </c>
      <c r="M167" s="17">
        <f t="shared" si="36"/>
        <v>0</v>
      </c>
      <c r="N167" s="17">
        <f t="shared" si="36"/>
        <v>0</v>
      </c>
      <c r="O167" s="17">
        <f t="shared" si="36"/>
        <v>0</v>
      </c>
      <c r="P167" s="18">
        <f t="shared" si="36"/>
        <v>0</v>
      </c>
      <c r="Q167" s="113">
        <f t="shared" ca="1" si="32"/>
        <v>0</v>
      </c>
      <c r="R167" s="113">
        <f t="shared" ca="1" si="32"/>
        <v>0</v>
      </c>
    </row>
    <row r="168" spans="1:18" x14ac:dyDescent="0.2">
      <c r="A168" s="111">
        <f t="shared" si="33"/>
        <v>153</v>
      </c>
      <c r="B168" s="1"/>
      <c r="C168" s="8" t="str">
        <f>IF(AH$274,Budget_By_Month!C168,Quick_Budget!C168)</f>
        <v>Other</v>
      </c>
      <c r="D168" s="30"/>
      <c r="E168" s="30"/>
      <c r="F168" s="30"/>
      <c r="G168" s="30"/>
      <c r="H168" s="30"/>
      <c r="I168" s="30"/>
      <c r="J168" s="30"/>
      <c r="K168" s="30"/>
      <c r="L168" s="30"/>
      <c r="M168" s="30"/>
      <c r="N168" s="30"/>
      <c r="O168" s="30"/>
      <c r="P168" s="10">
        <f t="shared" ref="P168:P182" si="37">SUM(D168:O168)</f>
        <v>0</v>
      </c>
      <c r="Q168" s="113">
        <f t="shared" ca="1" si="32"/>
        <v>0</v>
      </c>
      <c r="R168" s="113">
        <f t="shared" ca="1" si="32"/>
        <v>0</v>
      </c>
    </row>
    <row r="169" spans="1:18" x14ac:dyDescent="0.2">
      <c r="A169" s="111">
        <f t="shared" si="33"/>
        <v>154</v>
      </c>
      <c r="B169" s="1"/>
      <c r="C169" s="8" t="str">
        <f>IF(AH$274,Budget_By_Month!C169,Quick_Budget!C169)</f>
        <v>Other</v>
      </c>
      <c r="D169" s="30"/>
      <c r="E169" s="30"/>
      <c r="F169" s="30"/>
      <c r="G169" s="30"/>
      <c r="H169" s="30"/>
      <c r="I169" s="30"/>
      <c r="J169" s="30"/>
      <c r="K169" s="30"/>
      <c r="L169" s="30"/>
      <c r="M169" s="30"/>
      <c r="N169" s="30"/>
      <c r="O169" s="30"/>
      <c r="P169" s="10">
        <f t="shared" si="37"/>
        <v>0</v>
      </c>
      <c r="Q169" s="113">
        <f t="shared" ca="1" si="32"/>
        <v>0</v>
      </c>
      <c r="R169" s="113">
        <f t="shared" ca="1" si="32"/>
        <v>0</v>
      </c>
    </row>
    <row r="170" spans="1:18" x14ac:dyDescent="0.2">
      <c r="A170" s="111">
        <f t="shared" si="33"/>
        <v>155</v>
      </c>
      <c r="B170" s="1"/>
      <c r="C170" s="8" t="str">
        <f>IF(AH$274,Budget_By_Month!C170,Quick_Budget!C170)</f>
        <v>Other</v>
      </c>
      <c r="D170" s="30"/>
      <c r="E170" s="30"/>
      <c r="F170" s="30"/>
      <c r="G170" s="30"/>
      <c r="H170" s="30"/>
      <c r="I170" s="30"/>
      <c r="J170" s="30"/>
      <c r="K170" s="30"/>
      <c r="L170" s="30"/>
      <c r="M170" s="30"/>
      <c r="N170" s="30"/>
      <c r="O170" s="30"/>
      <c r="P170" s="10">
        <f t="shared" si="37"/>
        <v>0</v>
      </c>
      <c r="Q170" s="113">
        <f t="shared" ca="1" si="32"/>
        <v>0</v>
      </c>
      <c r="R170" s="113">
        <f t="shared" ca="1" si="32"/>
        <v>0</v>
      </c>
    </row>
    <row r="171" spans="1:18" x14ac:dyDescent="0.2">
      <c r="A171" s="111">
        <f t="shared" si="33"/>
        <v>156</v>
      </c>
      <c r="B171" s="1"/>
      <c r="C171" s="8" t="str">
        <f>IF(AH$274,Budget_By_Month!C171,Quick_Budget!C171)</f>
        <v>Other</v>
      </c>
      <c r="D171" s="30"/>
      <c r="E171" s="30"/>
      <c r="F171" s="30"/>
      <c r="G171" s="30"/>
      <c r="H171" s="30"/>
      <c r="I171" s="30"/>
      <c r="J171" s="30"/>
      <c r="K171" s="30"/>
      <c r="L171" s="30"/>
      <c r="M171" s="30"/>
      <c r="N171" s="30"/>
      <c r="O171" s="30"/>
      <c r="P171" s="10">
        <f t="shared" si="37"/>
        <v>0</v>
      </c>
      <c r="Q171" s="113">
        <f t="shared" ca="1" si="32"/>
        <v>0</v>
      </c>
      <c r="R171" s="113">
        <f t="shared" ca="1" si="32"/>
        <v>0</v>
      </c>
    </row>
    <row r="172" spans="1:18" x14ac:dyDescent="0.2">
      <c r="A172" s="111">
        <f t="shared" si="33"/>
        <v>157</v>
      </c>
      <c r="B172" s="1"/>
      <c r="C172" s="8" t="str">
        <f>IF(AH$274,Budget_By_Month!C172,Quick_Budget!C172)</f>
        <v>Other</v>
      </c>
      <c r="D172" s="30"/>
      <c r="E172" s="30"/>
      <c r="F172" s="30"/>
      <c r="G172" s="30"/>
      <c r="H172" s="30"/>
      <c r="I172" s="30"/>
      <c r="J172" s="30"/>
      <c r="K172" s="30"/>
      <c r="L172" s="30"/>
      <c r="M172" s="30"/>
      <c r="N172" s="30"/>
      <c r="O172" s="30"/>
      <c r="P172" s="10">
        <f t="shared" si="37"/>
        <v>0</v>
      </c>
      <c r="Q172" s="113">
        <f t="shared" ca="1" si="32"/>
        <v>0</v>
      </c>
      <c r="R172" s="113">
        <f t="shared" ca="1" si="32"/>
        <v>0</v>
      </c>
    </row>
    <row r="173" spans="1:18" x14ac:dyDescent="0.2">
      <c r="A173" s="111">
        <f t="shared" si="33"/>
        <v>158</v>
      </c>
      <c r="B173" s="1"/>
      <c r="C173" s="8" t="str">
        <f>IF(AH$274,Budget_By_Month!C173,Quick_Budget!C173)</f>
        <v>Other</v>
      </c>
      <c r="D173" s="30"/>
      <c r="E173" s="30"/>
      <c r="F173" s="30"/>
      <c r="G173" s="30"/>
      <c r="H173" s="30"/>
      <c r="I173" s="30"/>
      <c r="J173" s="30"/>
      <c r="K173" s="30"/>
      <c r="L173" s="30"/>
      <c r="M173" s="30"/>
      <c r="N173" s="30"/>
      <c r="O173" s="30"/>
      <c r="P173" s="10">
        <f t="shared" si="37"/>
        <v>0</v>
      </c>
      <c r="Q173" s="113">
        <f t="shared" ca="1" si="32"/>
        <v>0</v>
      </c>
      <c r="R173" s="113">
        <f t="shared" ca="1" si="32"/>
        <v>0</v>
      </c>
    </row>
    <row r="174" spans="1:18" x14ac:dyDescent="0.2">
      <c r="A174" s="111">
        <f t="shared" si="33"/>
        <v>159</v>
      </c>
      <c r="B174" s="1"/>
      <c r="C174" s="8" t="str">
        <f>IF(AH$274,Budget_By_Month!C174,Quick_Budget!C174)</f>
        <v>Other</v>
      </c>
      <c r="D174" s="30"/>
      <c r="E174" s="30"/>
      <c r="F174" s="30"/>
      <c r="G174" s="30"/>
      <c r="H174" s="30"/>
      <c r="I174" s="30"/>
      <c r="J174" s="30"/>
      <c r="K174" s="30"/>
      <c r="L174" s="30"/>
      <c r="M174" s="30"/>
      <c r="N174" s="30"/>
      <c r="O174" s="30"/>
      <c r="P174" s="10">
        <f t="shared" si="37"/>
        <v>0</v>
      </c>
      <c r="Q174" s="113">
        <f t="shared" ca="1" si="32"/>
        <v>0</v>
      </c>
      <c r="R174" s="113">
        <f t="shared" ca="1" si="32"/>
        <v>0</v>
      </c>
    </row>
    <row r="175" spans="1:18" x14ac:dyDescent="0.2">
      <c r="A175" s="111">
        <f t="shared" si="33"/>
        <v>160</v>
      </c>
      <c r="B175" s="1"/>
      <c r="C175" s="8" t="str">
        <f>IF(AH$274,Budget_By_Month!C175,Quick_Budget!C175)</f>
        <v>Other</v>
      </c>
      <c r="D175" s="30"/>
      <c r="E175" s="30"/>
      <c r="F175" s="30"/>
      <c r="G175" s="30"/>
      <c r="H175" s="30"/>
      <c r="I175" s="30"/>
      <c r="J175" s="30"/>
      <c r="K175" s="30"/>
      <c r="L175" s="30"/>
      <c r="M175" s="30"/>
      <c r="N175" s="30"/>
      <c r="O175" s="30"/>
      <c r="P175" s="10">
        <f t="shared" si="37"/>
        <v>0</v>
      </c>
      <c r="Q175" s="113">
        <f t="shared" ca="1" si="32"/>
        <v>0</v>
      </c>
      <c r="R175" s="113">
        <f t="shared" ca="1" si="32"/>
        <v>0</v>
      </c>
    </row>
    <row r="176" spans="1:18" x14ac:dyDescent="0.2">
      <c r="A176" s="111">
        <f t="shared" si="33"/>
        <v>161</v>
      </c>
      <c r="B176" s="1"/>
      <c r="C176" s="8" t="str">
        <f>IF(AH$274,Budget_By_Month!C176,Quick_Budget!C176)</f>
        <v>Other</v>
      </c>
      <c r="D176" s="30"/>
      <c r="E176" s="30"/>
      <c r="F176" s="30"/>
      <c r="G176" s="30"/>
      <c r="H176" s="30"/>
      <c r="I176" s="30"/>
      <c r="J176" s="30"/>
      <c r="K176" s="30"/>
      <c r="L176" s="30"/>
      <c r="M176" s="30"/>
      <c r="N176" s="30"/>
      <c r="O176" s="30"/>
      <c r="P176" s="10">
        <f t="shared" si="37"/>
        <v>0</v>
      </c>
      <c r="Q176" s="113">
        <f t="shared" ca="1" si="32"/>
        <v>0</v>
      </c>
      <c r="R176" s="113">
        <f t="shared" ca="1" si="32"/>
        <v>0</v>
      </c>
    </row>
    <row r="177" spans="1:18" x14ac:dyDescent="0.2">
      <c r="A177" s="111">
        <f t="shared" si="33"/>
        <v>162</v>
      </c>
      <c r="B177" s="1"/>
      <c r="C177" s="8" t="str">
        <f>IF(AH$274,Budget_By_Month!C177,Quick_Budget!C177)</f>
        <v>Other</v>
      </c>
      <c r="D177" s="30"/>
      <c r="E177" s="30"/>
      <c r="F177" s="30"/>
      <c r="G177" s="30"/>
      <c r="H177" s="30"/>
      <c r="I177" s="30"/>
      <c r="J177" s="30"/>
      <c r="K177" s="30"/>
      <c r="L177" s="30"/>
      <c r="M177" s="30"/>
      <c r="N177" s="30"/>
      <c r="O177" s="30"/>
      <c r="P177" s="10">
        <f t="shared" si="37"/>
        <v>0</v>
      </c>
      <c r="Q177" s="113">
        <f t="shared" ca="1" si="32"/>
        <v>0</v>
      </c>
      <c r="R177" s="113">
        <f t="shared" ca="1" si="32"/>
        <v>0</v>
      </c>
    </row>
    <row r="178" spans="1:18" hidden="1" x14ac:dyDescent="0.2">
      <c r="A178" s="111">
        <f t="shared" si="33"/>
        <v>163</v>
      </c>
      <c r="B178" s="1"/>
      <c r="C178" s="8" t="str">
        <f>IF(AH$274,Budget_By_Month!C178,Quick_Budget!C178)</f>
        <v>Other</v>
      </c>
      <c r="D178" s="30"/>
      <c r="E178" s="30"/>
      <c r="F178" s="30"/>
      <c r="G178" s="30"/>
      <c r="H178" s="30"/>
      <c r="I178" s="30"/>
      <c r="J178" s="30"/>
      <c r="K178" s="30"/>
      <c r="L178" s="30"/>
      <c r="M178" s="30"/>
      <c r="N178" s="30"/>
      <c r="O178" s="30"/>
      <c r="P178" s="10">
        <f t="shared" si="37"/>
        <v>0</v>
      </c>
      <c r="Q178" s="113">
        <f t="shared" ref="Q178:R209" ca="1" si="38">SUM(OFFSET($D178,0,0,1,Q$5))</f>
        <v>0</v>
      </c>
      <c r="R178" s="113">
        <f t="shared" ca="1" si="38"/>
        <v>0</v>
      </c>
    </row>
    <row r="179" spans="1:18" hidden="1" x14ac:dyDescent="0.2">
      <c r="A179" s="111">
        <f t="shared" si="33"/>
        <v>164</v>
      </c>
      <c r="B179" s="1"/>
      <c r="C179" s="8" t="str">
        <f>IF(AH$274,Budget_By_Month!C179,Quick_Budget!C179)</f>
        <v>Other</v>
      </c>
      <c r="D179" s="30"/>
      <c r="E179" s="30"/>
      <c r="F179" s="30"/>
      <c r="G179" s="30"/>
      <c r="H179" s="30"/>
      <c r="I179" s="30"/>
      <c r="J179" s="30"/>
      <c r="K179" s="30"/>
      <c r="L179" s="30"/>
      <c r="M179" s="30"/>
      <c r="N179" s="30"/>
      <c r="O179" s="30"/>
      <c r="P179" s="10">
        <f t="shared" si="37"/>
        <v>0</v>
      </c>
      <c r="Q179" s="113">
        <f t="shared" ca="1" si="38"/>
        <v>0</v>
      </c>
      <c r="R179" s="113">
        <f t="shared" ca="1" si="38"/>
        <v>0</v>
      </c>
    </row>
    <row r="180" spans="1:18" hidden="1" x14ac:dyDescent="0.2">
      <c r="A180" s="111">
        <f t="shared" si="33"/>
        <v>165</v>
      </c>
      <c r="B180" s="1"/>
      <c r="C180" s="8" t="str">
        <f>IF(AH$274,Budget_By_Month!C180,Quick_Budget!C180)</f>
        <v>Other</v>
      </c>
      <c r="D180" s="30"/>
      <c r="E180" s="30"/>
      <c r="F180" s="30"/>
      <c r="G180" s="30"/>
      <c r="H180" s="30"/>
      <c r="I180" s="30"/>
      <c r="J180" s="30"/>
      <c r="K180" s="30"/>
      <c r="L180" s="30"/>
      <c r="M180" s="30"/>
      <c r="N180" s="30"/>
      <c r="O180" s="30"/>
      <c r="P180" s="10">
        <f t="shared" si="37"/>
        <v>0</v>
      </c>
      <c r="Q180" s="113">
        <f t="shared" ca="1" si="38"/>
        <v>0</v>
      </c>
      <c r="R180" s="113">
        <f t="shared" ca="1" si="38"/>
        <v>0</v>
      </c>
    </row>
    <row r="181" spans="1:18" hidden="1" x14ac:dyDescent="0.2">
      <c r="A181" s="111">
        <f t="shared" si="33"/>
        <v>166</v>
      </c>
      <c r="B181" s="1"/>
      <c r="C181" s="8" t="str">
        <f>IF(AH$274,Budget_By_Month!C181,Quick_Budget!C181)</f>
        <v>Other</v>
      </c>
      <c r="D181" s="30"/>
      <c r="E181" s="30"/>
      <c r="F181" s="30"/>
      <c r="G181" s="30"/>
      <c r="H181" s="30"/>
      <c r="I181" s="30"/>
      <c r="J181" s="30"/>
      <c r="K181" s="30"/>
      <c r="L181" s="30"/>
      <c r="M181" s="30"/>
      <c r="N181" s="30"/>
      <c r="O181" s="30"/>
      <c r="P181" s="10">
        <f t="shared" si="37"/>
        <v>0</v>
      </c>
      <c r="Q181" s="113">
        <f t="shared" ca="1" si="38"/>
        <v>0</v>
      </c>
      <c r="R181" s="113">
        <f t="shared" ca="1" si="38"/>
        <v>0</v>
      </c>
    </row>
    <row r="182" spans="1:18" hidden="1" x14ac:dyDescent="0.2">
      <c r="A182" s="111">
        <f t="shared" si="33"/>
        <v>167</v>
      </c>
      <c r="B182" s="1"/>
      <c r="C182" s="8" t="str">
        <f>IF(AH$274,Budget_By_Month!C182,Quick_Budget!C182)</f>
        <v>Other</v>
      </c>
      <c r="D182" s="30"/>
      <c r="E182" s="30"/>
      <c r="F182" s="30"/>
      <c r="G182" s="30"/>
      <c r="H182" s="30"/>
      <c r="I182" s="30"/>
      <c r="J182" s="30"/>
      <c r="K182" s="30"/>
      <c r="L182" s="30"/>
      <c r="M182" s="30"/>
      <c r="N182" s="30"/>
      <c r="O182" s="30"/>
      <c r="P182" s="10">
        <f t="shared" si="37"/>
        <v>0</v>
      </c>
      <c r="Q182" s="113">
        <f t="shared" ca="1" si="38"/>
        <v>0</v>
      </c>
      <c r="R182" s="113">
        <f t="shared" ca="1" si="38"/>
        <v>0</v>
      </c>
    </row>
    <row r="183" spans="1:18" hidden="1" x14ac:dyDescent="0.2">
      <c r="A183" s="111">
        <f t="shared" si="33"/>
        <v>168</v>
      </c>
      <c r="B183" s="1"/>
      <c r="C183" s="8"/>
      <c r="D183" s="8"/>
      <c r="E183" s="8"/>
      <c r="F183" s="8"/>
      <c r="G183" s="8"/>
      <c r="H183" s="8"/>
      <c r="I183" s="8"/>
      <c r="J183" s="8"/>
      <c r="K183" s="8"/>
      <c r="L183" s="8"/>
      <c r="M183" s="8"/>
      <c r="N183" s="8"/>
      <c r="O183" s="8"/>
      <c r="P183" s="10"/>
      <c r="Q183" s="113">
        <f t="shared" ca="1" si="38"/>
        <v>0</v>
      </c>
      <c r="R183" s="113">
        <f t="shared" ca="1" si="38"/>
        <v>0</v>
      </c>
    </row>
    <row r="184" spans="1:18" hidden="1" x14ac:dyDescent="0.2">
      <c r="A184" s="111">
        <f t="shared" si="33"/>
        <v>169</v>
      </c>
      <c r="B184" s="1"/>
      <c r="C184" s="92" t="str">
        <f>IF(AH$274,Budget_By_Month!C184,Quick_Budget!C184)</f>
        <v>Other 2</v>
      </c>
      <c r="D184" s="17">
        <f>SUM(D185:D199)</f>
        <v>0</v>
      </c>
      <c r="E184" s="17">
        <f>SUM(E185:E199)</f>
        <v>0</v>
      </c>
      <c r="F184" s="17">
        <f>SUM(F185:F199)</f>
        <v>0</v>
      </c>
      <c r="G184" s="17">
        <f t="shared" ref="G184:P184" si="39">SUM(G185:G199)</f>
        <v>0</v>
      </c>
      <c r="H184" s="17">
        <f t="shared" si="39"/>
        <v>0</v>
      </c>
      <c r="I184" s="17">
        <f t="shared" si="39"/>
        <v>0</v>
      </c>
      <c r="J184" s="17">
        <f t="shared" si="39"/>
        <v>0</v>
      </c>
      <c r="K184" s="17">
        <f t="shared" si="39"/>
        <v>0</v>
      </c>
      <c r="L184" s="17">
        <f t="shared" si="39"/>
        <v>0</v>
      </c>
      <c r="M184" s="17">
        <f t="shared" si="39"/>
        <v>0</v>
      </c>
      <c r="N184" s="17">
        <f t="shared" si="39"/>
        <v>0</v>
      </c>
      <c r="O184" s="17">
        <f t="shared" si="39"/>
        <v>0</v>
      </c>
      <c r="P184" s="18">
        <f t="shared" si="39"/>
        <v>0</v>
      </c>
      <c r="Q184" s="113">
        <f t="shared" ca="1" si="38"/>
        <v>0</v>
      </c>
      <c r="R184" s="113">
        <f t="shared" ca="1" si="38"/>
        <v>0</v>
      </c>
    </row>
    <row r="185" spans="1:18" hidden="1" x14ac:dyDescent="0.2">
      <c r="A185" s="111">
        <f t="shared" si="33"/>
        <v>170</v>
      </c>
      <c r="B185" s="1"/>
      <c r="C185" s="8" t="str">
        <f>IF(AH$274,Budget_By_Month!C185,Quick_Budget!C185)</f>
        <v>Other</v>
      </c>
      <c r="D185" s="30"/>
      <c r="E185" s="30"/>
      <c r="F185" s="30"/>
      <c r="G185" s="30"/>
      <c r="H185" s="30"/>
      <c r="I185" s="30"/>
      <c r="J185" s="30"/>
      <c r="K185" s="30"/>
      <c r="L185" s="30"/>
      <c r="M185" s="30"/>
      <c r="N185" s="30"/>
      <c r="O185" s="30"/>
      <c r="P185" s="10">
        <f t="shared" ref="P185:P199" si="40">SUM(D185:O185)</f>
        <v>0</v>
      </c>
      <c r="Q185" s="113">
        <f t="shared" ca="1" si="38"/>
        <v>0</v>
      </c>
      <c r="R185" s="113">
        <f t="shared" ca="1" si="38"/>
        <v>0</v>
      </c>
    </row>
    <row r="186" spans="1:18" hidden="1" x14ac:dyDescent="0.2">
      <c r="A186" s="111">
        <f t="shared" si="33"/>
        <v>171</v>
      </c>
      <c r="B186" s="1"/>
      <c r="C186" s="8" t="str">
        <f>IF(AH$274,Budget_By_Month!C186,Quick_Budget!C186)</f>
        <v>Other</v>
      </c>
      <c r="D186" s="30"/>
      <c r="E186" s="30"/>
      <c r="F186" s="30"/>
      <c r="G186" s="30"/>
      <c r="H186" s="30"/>
      <c r="I186" s="30"/>
      <c r="J186" s="30"/>
      <c r="K186" s="30"/>
      <c r="L186" s="30"/>
      <c r="M186" s="30"/>
      <c r="N186" s="30"/>
      <c r="O186" s="30"/>
      <c r="P186" s="10">
        <f t="shared" si="40"/>
        <v>0</v>
      </c>
      <c r="Q186" s="113">
        <f t="shared" ca="1" si="38"/>
        <v>0</v>
      </c>
      <c r="R186" s="113">
        <f t="shared" ca="1" si="38"/>
        <v>0</v>
      </c>
    </row>
    <row r="187" spans="1:18" hidden="1" x14ac:dyDescent="0.2">
      <c r="A187" s="111">
        <f t="shared" si="33"/>
        <v>172</v>
      </c>
      <c r="B187" s="1"/>
      <c r="C187" s="8" t="str">
        <f>IF(AH$274,Budget_By_Month!C187,Quick_Budget!C187)</f>
        <v>Other</v>
      </c>
      <c r="D187" s="30"/>
      <c r="E187" s="30"/>
      <c r="F187" s="30"/>
      <c r="G187" s="30"/>
      <c r="H187" s="30"/>
      <c r="I187" s="30"/>
      <c r="J187" s="30"/>
      <c r="K187" s="30"/>
      <c r="L187" s="30"/>
      <c r="M187" s="30"/>
      <c r="N187" s="30"/>
      <c r="O187" s="30"/>
      <c r="P187" s="10">
        <f t="shared" si="40"/>
        <v>0</v>
      </c>
      <c r="Q187" s="113">
        <f t="shared" ca="1" si="38"/>
        <v>0</v>
      </c>
      <c r="R187" s="113">
        <f t="shared" ca="1" si="38"/>
        <v>0</v>
      </c>
    </row>
    <row r="188" spans="1:18" hidden="1" x14ac:dyDescent="0.2">
      <c r="A188" s="111">
        <f t="shared" si="33"/>
        <v>173</v>
      </c>
      <c r="B188" s="1"/>
      <c r="C188" s="8" t="str">
        <f>IF(AH$274,Budget_By_Month!C188,Quick_Budget!C188)</f>
        <v>Other</v>
      </c>
      <c r="D188" s="30"/>
      <c r="E188" s="30"/>
      <c r="F188" s="30"/>
      <c r="G188" s="30"/>
      <c r="H188" s="30"/>
      <c r="I188" s="30"/>
      <c r="J188" s="30"/>
      <c r="K188" s="30"/>
      <c r="L188" s="30"/>
      <c r="M188" s="30"/>
      <c r="N188" s="30"/>
      <c r="O188" s="30"/>
      <c r="P188" s="10">
        <f t="shared" si="40"/>
        <v>0</v>
      </c>
      <c r="Q188" s="113">
        <f t="shared" ca="1" si="38"/>
        <v>0</v>
      </c>
      <c r="R188" s="113">
        <f t="shared" ca="1" si="38"/>
        <v>0</v>
      </c>
    </row>
    <row r="189" spans="1:18" hidden="1" x14ac:dyDescent="0.2">
      <c r="A189" s="111">
        <f t="shared" si="33"/>
        <v>174</v>
      </c>
      <c r="B189" s="1"/>
      <c r="C189" s="8" t="str">
        <f>IF(AH$274,Budget_By_Month!C189,Quick_Budget!C189)</f>
        <v>Other</v>
      </c>
      <c r="D189" s="30"/>
      <c r="E189" s="30"/>
      <c r="F189" s="30"/>
      <c r="G189" s="30"/>
      <c r="H189" s="30"/>
      <c r="I189" s="30"/>
      <c r="J189" s="30"/>
      <c r="K189" s="30"/>
      <c r="L189" s="30"/>
      <c r="M189" s="30"/>
      <c r="N189" s="30"/>
      <c r="O189" s="30"/>
      <c r="P189" s="10">
        <f t="shared" si="40"/>
        <v>0</v>
      </c>
      <c r="Q189" s="113">
        <f t="shared" ca="1" si="38"/>
        <v>0</v>
      </c>
      <c r="R189" s="113">
        <f t="shared" ca="1" si="38"/>
        <v>0</v>
      </c>
    </row>
    <row r="190" spans="1:18" hidden="1" x14ac:dyDescent="0.2">
      <c r="A190" s="111">
        <f t="shared" si="33"/>
        <v>175</v>
      </c>
      <c r="B190" s="1"/>
      <c r="C190" s="8" t="str">
        <f>IF(AH$274,Budget_By_Month!C190,Quick_Budget!C190)</f>
        <v>Other</v>
      </c>
      <c r="D190" s="30"/>
      <c r="E190" s="30"/>
      <c r="F190" s="30"/>
      <c r="G190" s="30"/>
      <c r="H190" s="30"/>
      <c r="I190" s="30"/>
      <c r="J190" s="30"/>
      <c r="K190" s="30"/>
      <c r="L190" s="30"/>
      <c r="M190" s="30"/>
      <c r="N190" s="30"/>
      <c r="O190" s="30"/>
      <c r="P190" s="10">
        <f t="shared" si="40"/>
        <v>0</v>
      </c>
      <c r="Q190" s="113">
        <f t="shared" ca="1" si="38"/>
        <v>0</v>
      </c>
      <c r="R190" s="113">
        <f t="shared" ca="1" si="38"/>
        <v>0</v>
      </c>
    </row>
    <row r="191" spans="1:18" hidden="1" x14ac:dyDescent="0.2">
      <c r="A191" s="111">
        <f t="shared" si="33"/>
        <v>176</v>
      </c>
      <c r="B191" s="1"/>
      <c r="C191" s="8" t="str">
        <f>IF(AH$274,Budget_By_Month!C191,Quick_Budget!C191)</f>
        <v>Other</v>
      </c>
      <c r="D191" s="30"/>
      <c r="E191" s="30"/>
      <c r="F191" s="30"/>
      <c r="G191" s="30"/>
      <c r="H191" s="30"/>
      <c r="I191" s="30"/>
      <c r="J191" s="30"/>
      <c r="K191" s="30"/>
      <c r="L191" s="30"/>
      <c r="M191" s="30"/>
      <c r="N191" s="30"/>
      <c r="O191" s="30"/>
      <c r="P191" s="10">
        <f t="shared" si="40"/>
        <v>0</v>
      </c>
      <c r="Q191" s="113">
        <f t="shared" ca="1" si="38"/>
        <v>0</v>
      </c>
      <c r="R191" s="113">
        <f t="shared" ca="1" si="38"/>
        <v>0</v>
      </c>
    </row>
    <row r="192" spans="1:18" hidden="1" x14ac:dyDescent="0.2">
      <c r="A192" s="111">
        <f t="shared" si="33"/>
        <v>177</v>
      </c>
      <c r="B192" s="1"/>
      <c r="C192" s="8" t="str">
        <f>IF(AH$274,Budget_By_Month!C192,Quick_Budget!C192)</f>
        <v>Other</v>
      </c>
      <c r="D192" s="30"/>
      <c r="E192" s="30"/>
      <c r="F192" s="30"/>
      <c r="G192" s="30"/>
      <c r="H192" s="30"/>
      <c r="I192" s="30"/>
      <c r="J192" s="30"/>
      <c r="K192" s="30"/>
      <c r="L192" s="30"/>
      <c r="M192" s="30"/>
      <c r="N192" s="30"/>
      <c r="O192" s="30"/>
      <c r="P192" s="10">
        <f t="shared" si="40"/>
        <v>0</v>
      </c>
      <c r="Q192" s="113">
        <f t="shared" ca="1" si="38"/>
        <v>0</v>
      </c>
      <c r="R192" s="113">
        <f t="shared" ca="1" si="38"/>
        <v>0</v>
      </c>
    </row>
    <row r="193" spans="1:18" hidden="1" x14ac:dyDescent="0.2">
      <c r="A193" s="111">
        <f t="shared" si="33"/>
        <v>178</v>
      </c>
      <c r="B193" s="1"/>
      <c r="C193" s="8" t="str">
        <f>IF(AH$274,Budget_By_Month!C193,Quick_Budget!C193)</f>
        <v>Other</v>
      </c>
      <c r="D193" s="30"/>
      <c r="E193" s="30"/>
      <c r="F193" s="30"/>
      <c r="G193" s="30"/>
      <c r="H193" s="30"/>
      <c r="I193" s="30"/>
      <c r="J193" s="30"/>
      <c r="K193" s="30"/>
      <c r="L193" s="30"/>
      <c r="M193" s="30"/>
      <c r="N193" s="30"/>
      <c r="O193" s="30"/>
      <c r="P193" s="10">
        <f t="shared" si="40"/>
        <v>0</v>
      </c>
      <c r="Q193" s="113">
        <f t="shared" ca="1" si="38"/>
        <v>0</v>
      </c>
      <c r="R193" s="113">
        <f t="shared" ca="1" si="38"/>
        <v>0</v>
      </c>
    </row>
    <row r="194" spans="1:18" hidden="1" x14ac:dyDescent="0.2">
      <c r="A194" s="111">
        <f t="shared" si="33"/>
        <v>179</v>
      </c>
      <c r="B194" s="1"/>
      <c r="C194" s="8" t="str">
        <f>IF(AH$274,Budget_By_Month!C194,Quick_Budget!C194)</f>
        <v>Other</v>
      </c>
      <c r="D194" s="30"/>
      <c r="E194" s="30"/>
      <c r="F194" s="30"/>
      <c r="G194" s="30"/>
      <c r="H194" s="30"/>
      <c r="I194" s="30"/>
      <c r="J194" s="30"/>
      <c r="K194" s="30"/>
      <c r="L194" s="30"/>
      <c r="M194" s="30"/>
      <c r="N194" s="30"/>
      <c r="O194" s="30"/>
      <c r="P194" s="10">
        <f t="shared" si="40"/>
        <v>0</v>
      </c>
      <c r="Q194" s="113">
        <f t="shared" ca="1" si="38"/>
        <v>0</v>
      </c>
      <c r="R194" s="113">
        <f t="shared" ca="1" si="38"/>
        <v>0</v>
      </c>
    </row>
    <row r="195" spans="1:18" hidden="1" x14ac:dyDescent="0.2">
      <c r="A195" s="111">
        <f t="shared" si="33"/>
        <v>180</v>
      </c>
      <c r="B195" s="1"/>
      <c r="C195" s="8" t="str">
        <f>IF(AH$274,Budget_By_Month!C195,Quick_Budget!C195)</f>
        <v>Other</v>
      </c>
      <c r="D195" s="30"/>
      <c r="E195" s="30"/>
      <c r="F195" s="30"/>
      <c r="G195" s="30"/>
      <c r="H195" s="30"/>
      <c r="I195" s="30"/>
      <c r="J195" s="30"/>
      <c r="K195" s="30"/>
      <c r="L195" s="30"/>
      <c r="M195" s="30"/>
      <c r="N195" s="30"/>
      <c r="O195" s="30"/>
      <c r="P195" s="10">
        <f t="shared" si="40"/>
        <v>0</v>
      </c>
      <c r="Q195" s="113">
        <f t="shared" ca="1" si="38"/>
        <v>0</v>
      </c>
      <c r="R195" s="113">
        <f t="shared" ca="1" si="38"/>
        <v>0</v>
      </c>
    </row>
    <row r="196" spans="1:18" hidden="1" x14ac:dyDescent="0.2">
      <c r="A196" s="111">
        <f t="shared" si="33"/>
        <v>181</v>
      </c>
      <c r="B196" s="1"/>
      <c r="C196" s="8" t="str">
        <f>IF(AH$274,Budget_By_Month!C196,Quick_Budget!C196)</f>
        <v>Other</v>
      </c>
      <c r="D196" s="30"/>
      <c r="E196" s="30"/>
      <c r="F196" s="30"/>
      <c r="G196" s="30"/>
      <c r="H196" s="30"/>
      <c r="I196" s="30"/>
      <c r="J196" s="30"/>
      <c r="K196" s="30"/>
      <c r="L196" s="30"/>
      <c r="M196" s="30"/>
      <c r="N196" s="30"/>
      <c r="O196" s="30"/>
      <c r="P196" s="10">
        <f t="shared" si="40"/>
        <v>0</v>
      </c>
      <c r="Q196" s="113">
        <f t="shared" ca="1" si="38"/>
        <v>0</v>
      </c>
      <c r="R196" s="113">
        <f t="shared" ca="1" si="38"/>
        <v>0</v>
      </c>
    </row>
    <row r="197" spans="1:18" hidden="1" x14ac:dyDescent="0.2">
      <c r="A197" s="111">
        <f t="shared" si="33"/>
        <v>182</v>
      </c>
      <c r="B197" s="1"/>
      <c r="C197" s="8" t="str">
        <f>IF(AH$274,Budget_By_Month!C197,Quick_Budget!C197)</f>
        <v>Other</v>
      </c>
      <c r="D197" s="30"/>
      <c r="E197" s="30"/>
      <c r="F197" s="30"/>
      <c r="G197" s="30"/>
      <c r="H197" s="30"/>
      <c r="I197" s="30"/>
      <c r="J197" s="30"/>
      <c r="K197" s="30"/>
      <c r="L197" s="30"/>
      <c r="M197" s="30"/>
      <c r="N197" s="30"/>
      <c r="O197" s="30"/>
      <c r="P197" s="10">
        <f t="shared" si="40"/>
        <v>0</v>
      </c>
      <c r="Q197" s="113">
        <f t="shared" ca="1" si="38"/>
        <v>0</v>
      </c>
      <c r="R197" s="113">
        <f t="shared" ca="1" si="38"/>
        <v>0</v>
      </c>
    </row>
    <row r="198" spans="1:18" hidden="1" x14ac:dyDescent="0.2">
      <c r="A198" s="111">
        <f t="shared" si="33"/>
        <v>183</v>
      </c>
      <c r="B198" s="1"/>
      <c r="C198" s="8" t="str">
        <f>IF(AH$274,Budget_By_Month!C198,Quick_Budget!C198)</f>
        <v>Other</v>
      </c>
      <c r="D198" s="30"/>
      <c r="E198" s="30"/>
      <c r="F198" s="30"/>
      <c r="G198" s="30"/>
      <c r="H198" s="30"/>
      <c r="I198" s="30"/>
      <c r="J198" s="30"/>
      <c r="K198" s="30"/>
      <c r="L198" s="30"/>
      <c r="M198" s="30"/>
      <c r="N198" s="30"/>
      <c r="O198" s="30"/>
      <c r="P198" s="10">
        <f t="shared" si="40"/>
        <v>0</v>
      </c>
      <c r="Q198" s="113">
        <f t="shared" ca="1" si="38"/>
        <v>0</v>
      </c>
      <c r="R198" s="113">
        <f t="shared" ca="1" si="38"/>
        <v>0</v>
      </c>
    </row>
    <row r="199" spans="1:18" hidden="1" x14ac:dyDescent="0.2">
      <c r="A199" s="111">
        <f t="shared" si="33"/>
        <v>184</v>
      </c>
      <c r="B199" s="1"/>
      <c r="C199" s="8" t="str">
        <f>IF(AH$274,Budget_By_Month!C199,Quick_Budget!C199)</f>
        <v>Other</v>
      </c>
      <c r="D199" s="30"/>
      <c r="E199" s="30"/>
      <c r="F199" s="30"/>
      <c r="G199" s="30"/>
      <c r="H199" s="30"/>
      <c r="I199" s="30"/>
      <c r="J199" s="30"/>
      <c r="K199" s="30"/>
      <c r="L199" s="30"/>
      <c r="M199" s="30"/>
      <c r="N199" s="30"/>
      <c r="O199" s="30"/>
      <c r="P199" s="10">
        <f t="shared" si="40"/>
        <v>0</v>
      </c>
      <c r="Q199" s="113">
        <f t="shared" ca="1" si="38"/>
        <v>0</v>
      </c>
      <c r="R199" s="113">
        <f t="shared" ca="1" si="38"/>
        <v>0</v>
      </c>
    </row>
    <row r="200" spans="1:18" hidden="1" x14ac:dyDescent="0.2">
      <c r="A200" s="111">
        <f t="shared" si="33"/>
        <v>185</v>
      </c>
      <c r="B200" s="1"/>
      <c r="C200" s="8"/>
      <c r="D200" s="8"/>
      <c r="E200" s="8"/>
      <c r="F200" s="8"/>
      <c r="G200" s="8"/>
      <c r="H200" s="8"/>
      <c r="I200" s="8"/>
      <c r="J200" s="8"/>
      <c r="K200" s="8"/>
      <c r="L200" s="8"/>
      <c r="M200" s="8"/>
      <c r="N200" s="8"/>
      <c r="O200" s="8"/>
      <c r="P200" s="10"/>
      <c r="Q200" s="113">
        <f t="shared" ca="1" si="38"/>
        <v>0</v>
      </c>
      <c r="R200" s="113">
        <f t="shared" ca="1" si="38"/>
        <v>0</v>
      </c>
    </row>
    <row r="201" spans="1:18" hidden="1" x14ac:dyDescent="0.2">
      <c r="A201" s="111">
        <f t="shared" si="33"/>
        <v>186</v>
      </c>
      <c r="B201" s="1"/>
      <c r="C201" s="92" t="str">
        <f>IF(AH$274,Budget_By_Month!C201,Quick_Budget!C201)</f>
        <v>Other 3</v>
      </c>
      <c r="D201" s="17">
        <f>SUM(D202:D216)</f>
        <v>0</v>
      </c>
      <c r="E201" s="17">
        <f>SUM(E202:E216)</f>
        <v>0</v>
      </c>
      <c r="F201" s="17">
        <f>SUM(F202:F216)</f>
        <v>0</v>
      </c>
      <c r="G201" s="17">
        <f t="shared" ref="G201:P201" si="41">SUM(G202:G216)</f>
        <v>0</v>
      </c>
      <c r="H201" s="17">
        <f t="shared" si="41"/>
        <v>0</v>
      </c>
      <c r="I201" s="17">
        <f t="shared" si="41"/>
        <v>0</v>
      </c>
      <c r="J201" s="17">
        <f t="shared" si="41"/>
        <v>0</v>
      </c>
      <c r="K201" s="17">
        <f t="shared" si="41"/>
        <v>0</v>
      </c>
      <c r="L201" s="17">
        <f t="shared" si="41"/>
        <v>0</v>
      </c>
      <c r="M201" s="17">
        <f t="shared" si="41"/>
        <v>0</v>
      </c>
      <c r="N201" s="17">
        <f t="shared" si="41"/>
        <v>0</v>
      </c>
      <c r="O201" s="17">
        <f t="shared" si="41"/>
        <v>0</v>
      </c>
      <c r="P201" s="18">
        <f t="shared" si="41"/>
        <v>0</v>
      </c>
      <c r="Q201" s="113">
        <f t="shared" ca="1" si="38"/>
        <v>0</v>
      </c>
      <c r="R201" s="113">
        <f t="shared" ca="1" si="38"/>
        <v>0</v>
      </c>
    </row>
    <row r="202" spans="1:18" hidden="1" x14ac:dyDescent="0.2">
      <c r="A202" s="111">
        <f t="shared" si="33"/>
        <v>187</v>
      </c>
      <c r="B202" s="1"/>
      <c r="C202" s="8" t="str">
        <f>IF(AH$274,Budget_By_Month!C202,Quick_Budget!C202)</f>
        <v>Other</v>
      </c>
      <c r="D202" s="30"/>
      <c r="E202" s="30"/>
      <c r="F202" s="30"/>
      <c r="G202" s="30"/>
      <c r="H202" s="30"/>
      <c r="I202" s="30"/>
      <c r="J202" s="30"/>
      <c r="K202" s="30"/>
      <c r="L202" s="30"/>
      <c r="M202" s="30"/>
      <c r="N202" s="30"/>
      <c r="O202" s="30"/>
      <c r="P202" s="10">
        <f t="shared" ref="P202:P216" si="42">SUM(D202:O202)</f>
        <v>0</v>
      </c>
      <c r="Q202" s="113">
        <f t="shared" ca="1" si="38"/>
        <v>0</v>
      </c>
      <c r="R202" s="113">
        <f t="shared" ca="1" si="38"/>
        <v>0</v>
      </c>
    </row>
    <row r="203" spans="1:18" hidden="1" x14ac:dyDescent="0.2">
      <c r="A203" s="111">
        <f t="shared" si="33"/>
        <v>188</v>
      </c>
      <c r="B203" s="1"/>
      <c r="C203" s="8" t="str">
        <f>IF(AH$274,Budget_By_Month!C203,Quick_Budget!C203)</f>
        <v>Other</v>
      </c>
      <c r="D203" s="30"/>
      <c r="E203" s="30"/>
      <c r="F203" s="30"/>
      <c r="G203" s="30"/>
      <c r="H203" s="30"/>
      <c r="I203" s="30"/>
      <c r="J203" s="30"/>
      <c r="K203" s="30"/>
      <c r="L203" s="30"/>
      <c r="M203" s="30"/>
      <c r="N203" s="30"/>
      <c r="O203" s="30"/>
      <c r="P203" s="10">
        <f t="shared" si="42"/>
        <v>0</v>
      </c>
      <c r="Q203" s="113">
        <f t="shared" ca="1" si="38"/>
        <v>0</v>
      </c>
      <c r="R203" s="113">
        <f t="shared" ca="1" si="38"/>
        <v>0</v>
      </c>
    </row>
    <row r="204" spans="1:18" hidden="1" x14ac:dyDescent="0.2">
      <c r="A204" s="111">
        <f t="shared" si="33"/>
        <v>189</v>
      </c>
      <c r="B204" s="1"/>
      <c r="C204" s="8" t="str">
        <f>IF(AH$274,Budget_By_Month!C204,Quick_Budget!C204)</f>
        <v>Other</v>
      </c>
      <c r="D204" s="30"/>
      <c r="E204" s="30"/>
      <c r="F204" s="30"/>
      <c r="G204" s="30"/>
      <c r="H204" s="30"/>
      <c r="I204" s="30"/>
      <c r="J204" s="30"/>
      <c r="K204" s="30"/>
      <c r="L204" s="30"/>
      <c r="M204" s="30"/>
      <c r="N204" s="30"/>
      <c r="O204" s="30"/>
      <c r="P204" s="10">
        <f t="shared" si="42"/>
        <v>0</v>
      </c>
      <c r="Q204" s="113">
        <f t="shared" ca="1" si="38"/>
        <v>0</v>
      </c>
      <c r="R204" s="113">
        <f t="shared" ca="1" si="38"/>
        <v>0</v>
      </c>
    </row>
    <row r="205" spans="1:18" hidden="1" x14ac:dyDescent="0.2">
      <c r="A205" s="111">
        <f t="shared" si="33"/>
        <v>190</v>
      </c>
      <c r="B205" s="1"/>
      <c r="C205" s="8" t="str">
        <f>IF(AH$274,Budget_By_Month!C205,Quick_Budget!C205)</f>
        <v>Other</v>
      </c>
      <c r="D205" s="30"/>
      <c r="E205" s="30"/>
      <c r="F205" s="30"/>
      <c r="G205" s="30"/>
      <c r="H205" s="30"/>
      <c r="I205" s="30"/>
      <c r="J205" s="30"/>
      <c r="K205" s="30"/>
      <c r="L205" s="30"/>
      <c r="M205" s="30"/>
      <c r="N205" s="30"/>
      <c r="O205" s="30"/>
      <c r="P205" s="10">
        <f t="shared" si="42"/>
        <v>0</v>
      </c>
      <c r="Q205" s="113">
        <f t="shared" ca="1" si="38"/>
        <v>0</v>
      </c>
      <c r="R205" s="113">
        <f t="shared" ca="1" si="38"/>
        <v>0</v>
      </c>
    </row>
    <row r="206" spans="1:18" hidden="1" x14ac:dyDescent="0.2">
      <c r="A206" s="111">
        <f t="shared" si="33"/>
        <v>191</v>
      </c>
      <c r="B206" s="1"/>
      <c r="C206" s="8" t="str">
        <f>IF(AH$274,Budget_By_Month!C206,Quick_Budget!C206)</f>
        <v>Other</v>
      </c>
      <c r="D206" s="30"/>
      <c r="E206" s="30"/>
      <c r="F206" s="30"/>
      <c r="G206" s="30"/>
      <c r="H206" s="30"/>
      <c r="I206" s="30"/>
      <c r="J206" s="30"/>
      <c r="K206" s="30"/>
      <c r="L206" s="30"/>
      <c r="M206" s="30"/>
      <c r="N206" s="30"/>
      <c r="O206" s="30"/>
      <c r="P206" s="10">
        <f t="shared" si="42"/>
        <v>0</v>
      </c>
      <c r="Q206" s="113">
        <f t="shared" ca="1" si="38"/>
        <v>0</v>
      </c>
      <c r="R206" s="113">
        <f t="shared" ca="1" si="38"/>
        <v>0</v>
      </c>
    </row>
    <row r="207" spans="1:18" hidden="1" x14ac:dyDescent="0.2">
      <c r="A207" s="111">
        <f t="shared" si="33"/>
        <v>192</v>
      </c>
      <c r="B207" s="1"/>
      <c r="C207" s="8" t="str">
        <f>IF(AH$274,Budget_By_Month!C207,Quick_Budget!C207)</f>
        <v>Other</v>
      </c>
      <c r="D207" s="30"/>
      <c r="E207" s="30"/>
      <c r="F207" s="30"/>
      <c r="G207" s="30"/>
      <c r="H207" s="30"/>
      <c r="I207" s="30"/>
      <c r="J207" s="30"/>
      <c r="K207" s="30"/>
      <c r="L207" s="30"/>
      <c r="M207" s="30"/>
      <c r="N207" s="30"/>
      <c r="O207" s="30"/>
      <c r="P207" s="10">
        <f t="shared" si="42"/>
        <v>0</v>
      </c>
      <c r="Q207" s="113">
        <f t="shared" ca="1" si="38"/>
        <v>0</v>
      </c>
      <c r="R207" s="113">
        <f t="shared" ca="1" si="38"/>
        <v>0</v>
      </c>
    </row>
    <row r="208" spans="1:18" hidden="1" x14ac:dyDescent="0.2">
      <c r="A208" s="111">
        <f t="shared" si="33"/>
        <v>193</v>
      </c>
      <c r="B208" s="1"/>
      <c r="C208" s="8" t="str">
        <f>IF(AH$274,Budget_By_Month!C208,Quick_Budget!C208)</f>
        <v>Other</v>
      </c>
      <c r="D208" s="30"/>
      <c r="E208" s="30"/>
      <c r="F208" s="30"/>
      <c r="G208" s="30"/>
      <c r="H208" s="30"/>
      <c r="I208" s="30"/>
      <c r="J208" s="30"/>
      <c r="K208" s="30"/>
      <c r="L208" s="30"/>
      <c r="M208" s="30"/>
      <c r="N208" s="30"/>
      <c r="O208" s="30"/>
      <c r="P208" s="10">
        <f t="shared" si="42"/>
        <v>0</v>
      </c>
      <c r="Q208" s="113">
        <f t="shared" ca="1" si="38"/>
        <v>0</v>
      </c>
      <c r="R208" s="113">
        <f t="shared" ca="1" si="38"/>
        <v>0</v>
      </c>
    </row>
    <row r="209" spans="1:18" hidden="1" x14ac:dyDescent="0.2">
      <c r="A209" s="111">
        <f t="shared" si="33"/>
        <v>194</v>
      </c>
      <c r="B209" s="1"/>
      <c r="C209" s="8" t="str">
        <f>IF(AH$274,Budget_By_Month!C209,Quick_Budget!C209)</f>
        <v>Other</v>
      </c>
      <c r="D209" s="30"/>
      <c r="E209" s="30"/>
      <c r="F209" s="30"/>
      <c r="G209" s="30"/>
      <c r="H209" s="30"/>
      <c r="I209" s="30"/>
      <c r="J209" s="30"/>
      <c r="K209" s="30"/>
      <c r="L209" s="30"/>
      <c r="M209" s="30"/>
      <c r="N209" s="30"/>
      <c r="O209" s="30"/>
      <c r="P209" s="10">
        <f t="shared" si="42"/>
        <v>0</v>
      </c>
      <c r="Q209" s="113">
        <f t="shared" ca="1" si="38"/>
        <v>0</v>
      </c>
      <c r="R209" s="113">
        <f t="shared" ca="1" si="38"/>
        <v>0</v>
      </c>
    </row>
    <row r="210" spans="1:18" hidden="1" x14ac:dyDescent="0.2">
      <c r="A210" s="111">
        <f t="shared" si="33"/>
        <v>195</v>
      </c>
      <c r="B210" s="1"/>
      <c r="C210" s="8" t="str">
        <f>IF(AH$274,Budget_By_Month!C210,Quick_Budget!C210)</f>
        <v>Other</v>
      </c>
      <c r="D210" s="30"/>
      <c r="E210" s="30"/>
      <c r="F210" s="30"/>
      <c r="G210" s="30"/>
      <c r="H210" s="30"/>
      <c r="I210" s="30"/>
      <c r="J210" s="30"/>
      <c r="K210" s="30"/>
      <c r="L210" s="30"/>
      <c r="M210" s="30"/>
      <c r="N210" s="30"/>
      <c r="O210" s="30"/>
      <c r="P210" s="10">
        <f t="shared" si="42"/>
        <v>0</v>
      </c>
      <c r="Q210" s="113">
        <f t="shared" ref="Q210:R252" ca="1" si="43">SUM(OFFSET($D210,0,0,1,Q$5))</f>
        <v>0</v>
      </c>
      <c r="R210" s="113">
        <f t="shared" ca="1" si="43"/>
        <v>0</v>
      </c>
    </row>
    <row r="211" spans="1:18" hidden="1" x14ac:dyDescent="0.2">
      <c r="A211" s="111">
        <f t="shared" si="33"/>
        <v>196</v>
      </c>
      <c r="B211" s="1"/>
      <c r="C211" s="8" t="str">
        <f>IF(AH$274,Budget_By_Month!C211,Quick_Budget!C211)</f>
        <v>Other</v>
      </c>
      <c r="D211" s="30"/>
      <c r="E211" s="30"/>
      <c r="F211" s="30"/>
      <c r="G211" s="30"/>
      <c r="H211" s="30"/>
      <c r="I211" s="30"/>
      <c r="J211" s="30"/>
      <c r="K211" s="30"/>
      <c r="L211" s="30"/>
      <c r="M211" s="30"/>
      <c r="N211" s="30"/>
      <c r="O211" s="30"/>
      <c r="P211" s="10">
        <f t="shared" si="42"/>
        <v>0</v>
      </c>
      <c r="Q211" s="113">
        <f t="shared" ca="1" si="43"/>
        <v>0</v>
      </c>
      <c r="R211" s="113">
        <f t="shared" ca="1" si="43"/>
        <v>0</v>
      </c>
    </row>
    <row r="212" spans="1:18" hidden="1" x14ac:dyDescent="0.2">
      <c r="A212" s="111">
        <f t="shared" ref="A212:A252" si="44">A211+1</f>
        <v>197</v>
      </c>
      <c r="B212" s="1"/>
      <c r="C212" s="8" t="str">
        <f>IF(AH$274,Budget_By_Month!C212,Quick_Budget!C212)</f>
        <v>Other</v>
      </c>
      <c r="D212" s="30"/>
      <c r="E212" s="30"/>
      <c r="F212" s="30"/>
      <c r="G212" s="30"/>
      <c r="H212" s="30"/>
      <c r="I212" s="30"/>
      <c r="J212" s="30"/>
      <c r="K212" s="30"/>
      <c r="L212" s="30"/>
      <c r="M212" s="30"/>
      <c r="N212" s="30"/>
      <c r="O212" s="30"/>
      <c r="P212" s="10">
        <f t="shared" si="42"/>
        <v>0</v>
      </c>
      <c r="Q212" s="113">
        <f t="shared" ca="1" si="43"/>
        <v>0</v>
      </c>
      <c r="R212" s="113">
        <f t="shared" ca="1" si="43"/>
        <v>0</v>
      </c>
    </row>
    <row r="213" spans="1:18" hidden="1" x14ac:dyDescent="0.2">
      <c r="A213" s="111">
        <f t="shared" si="44"/>
        <v>198</v>
      </c>
      <c r="B213" s="1"/>
      <c r="C213" s="8" t="str">
        <f>IF(AH$274,Budget_By_Month!C213,Quick_Budget!C213)</f>
        <v>Other</v>
      </c>
      <c r="D213" s="30"/>
      <c r="E213" s="30"/>
      <c r="F213" s="30"/>
      <c r="G213" s="30"/>
      <c r="H213" s="30"/>
      <c r="I213" s="30"/>
      <c r="J213" s="30"/>
      <c r="K213" s="30"/>
      <c r="L213" s="30"/>
      <c r="M213" s="30"/>
      <c r="N213" s="30"/>
      <c r="O213" s="30"/>
      <c r="P213" s="10">
        <f t="shared" si="42"/>
        <v>0</v>
      </c>
      <c r="Q213" s="113">
        <f t="shared" ca="1" si="43"/>
        <v>0</v>
      </c>
      <c r="R213" s="113">
        <f t="shared" ca="1" si="43"/>
        <v>0</v>
      </c>
    </row>
    <row r="214" spans="1:18" hidden="1" x14ac:dyDescent="0.2">
      <c r="A214" s="111">
        <f t="shared" si="44"/>
        <v>199</v>
      </c>
      <c r="B214" s="1"/>
      <c r="C214" s="8" t="str">
        <f>IF(AH$274,Budget_By_Month!C214,Quick_Budget!C214)</f>
        <v>Other</v>
      </c>
      <c r="D214" s="30"/>
      <c r="E214" s="30"/>
      <c r="F214" s="30"/>
      <c r="G214" s="30"/>
      <c r="H214" s="30"/>
      <c r="I214" s="30"/>
      <c r="J214" s="30"/>
      <c r="K214" s="30"/>
      <c r="L214" s="30"/>
      <c r="M214" s="30"/>
      <c r="N214" s="30"/>
      <c r="O214" s="30"/>
      <c r="P214" s="10">
        <f t="shared" si="42"/>
        <v>0</v>
      </c>
      <c r="Q214" s="113">
        <f t="shared" ca="1" si="43"/>
        <v>0</v>
      </c>
      <c r="R214" s="113">
        <f t="shared" ca="1" si="43"/>
        <v>0</v>
      </c>
    </row>
    <row r="215" spans="1:18" hidden="1" x14ac:dyDescent="0.2">
      <c r="A215" s="111">
        <f t="shared" si="44"/>
        <v>200</v>
      </c>
      <c r="B215" s="1"/>
      <c r="C215" s="8" t="str">
        <f>IF(AH$274,Budget_By_Month!C215,Quick_Budget!C215)</f>
        <v>Other</v>
      </c>
      <c r="D215" s="30"/>
      <c r="E215" s="30"/>
      <c r="F215" s="30"/>
      <c r="G215" s="30"/>
      <c r="H215" s="30"/>
      <c r="I215" s="30"/>
      <c r="J215" s="30"/>
      <c r="K215" s="30"/>
      <c r="L215" s="30"/>
      <c r="M215" s="30"/>
      <c r="N215" s="30"/>
      <c r="O215" s="30"/>
      <c r="P215" s="10">
        <f t="shared" si="42"/>
        <v>0</v>
      </c>
      <c r="Q215" s="113">
        <f t="shared" ca="1" si="43"/>
        <v>0</v>
      </c>
      <c r="R215" s="113">
        <f t="shared" ca="1" si="43"/>
        <v>0</v>
      </c>
    </row>
    <row r="216" spans="1:18" hidden="1" x14ac:dyDescent="0.2">
      <c r="A216" s="111">
        <f t="shared" si="44"/>
        <v>201</v>
      </c>
      <c r="B216" s="1"/>
      <c r="C216" s="8" t="str">
        <f>IF(AH$274,Budget_By_Month!C216,Quick_Budget!C216)</f>
        <v>Other</v>
      </c>
      <c r="D216" s="30"/>
      <c r="E216" s="30"/>
      <c r="F216" s="30"/>
      <c r="G216" s="30"/>
      <c r="H216" s="30"/>
      <c r="I216" s="30"/>
      <c r="J216" s="30"/>
      <c r="K216" s="30"/>
      <c r="L216" s="30"/>
      <c r="M216" s="30"/>
      <c r="N216" s="30"/>
      <c r="O216" s="30"/>
      <c r="P216" s="10">
        <f t="shared" si="42"/>
        <v>0</v>
      </c>
      <c r="Q216" s="113">
        <f t="shared" ca="1" si="43"/>
        <v>0</v>
      </c>
      <c r="R216" s="113">
        <f t="shared" ca="1" si="43"/>
        <v>0</v>
      </c>
    </row>
    <row r="217" spans="1:18" hidden="1" x14ac:dyDescent="0.2">
      <c r="A217" s="111">
        <f t="shared" si="44"/>
        <v>202</v>
      </c>
      <c r="B217" s="1"/>
      <c r="C217" s="8"/>
      <c r="D217" s="8"/>
      <c r="E217" s="8"/>
      <c r="F217" s="8"/>
      <c r="G217" s="8"/>
      <c r="H217" s="8"/>
      <c r="I217" s="8"/>
      <c r="J217" s="8"/>
      <c r="K217" s="8"/>
      <c r="L217" s="8"/>
      <c r="M217" s="8"/>
      <c r="N217" s="8"/>
      <c r="O217" s="8"/>
      <c r="P217" s="10"/>
      <c r="Q217" s="113">
        <f t="shared" ca="1" si="43"/>
        <v>0</v>
      </c>
      <c r="R217" s="113">
        <f t="shared" ca="1" si="43"/>
        <v>0</v>
      </c>
    </row>
    <row r="218" spans="1:18" hidden="1" x14ac:dyDescent="0.2">
      <c r="A218" s="111">
        <f t="shared" si="44"/>
        <v>203</v>
      </c>
      <c r="B218" s="1"/>
      <c r="C218" s="92" t="str">
        <f>IF(AH$274,Budget_By_Month!C218,Quick_Budget!C218)</f>
        <v>Other 4</v>
      </c>
      <c r="D218" s="17">
        <f>SUM(D219:D233)</f>
        <v>0</v>
      </c>
      <c r="E218" s="17">
        <f>SUM(E219:E233)</f>
        <v>0</v>
      </c>
      <c r="F218" s="17">
        <f>SUM(F219:F233)</f>
        <v>0</v>
      </c>
      <c r="G218" s="17">
        <f t="shared" ref="G218:P218" si="45">SUM(G219:G233)</f>
        <v>0</v>
      </c>
      <c r="H218" s="17">
        <f t="shared" si="45"/>
        <v>0</v>
      </c>
      <c r="I218" s="17">
        <f t="shared" si="45"/>
        <v>0</v>
      </c>
      <c r="J218" s="17">
        <f t="shared" si="45"/>
        <v>0</v>
      </c>
      <c r="K218" s="17">
        <f t="shared" si="45"/>
        <v>0</v>
      </c>
      <c r="L218" s="17">
        <f t="shared" si="45"/>
        <v>0</v>
      </c>
      <c r="M218" s="17">
        <f t="shared" si="45"/>
        <v>0</v>
      </c>
      <c r="N218" s="17">
        <f t="shared" si="45"/>
        <v>0</v>
      </c>
      <c r="O218" s="17">
        <f t="shared" si="45"/>
        <v>0</v>
      </c>
      <c r="P218" s="18">
        <f t="shared" si="45"/>
        <v>0</v>
      </c>
      <c r="Q218" s="113">
        <f t="shared" ca="1" si="43"/>
        <v>0</v>
      </c>
      <c r="R218" s="113">
        <f t="shared" ca="1" si="43"/>
        <v>0</v>
      </c>
    </row>
    <row r="219" spans="1:18" hidden="1" x14ac:dyDescent="0.2">
      <c r="A219" s="111">
        <f t="shared" si="44"/>
        <v>204</v>
      </c>
      <c r="B219" s="1"/>
      <c r="C219" s="8" t="str">
        <f>IF(AH$274,Budget_By_Month!C219,Quick_Budget!C219)</f>
        <v>Other</v>
      </c>
      <c r="D219" s="30"/>
      <c r="E219" s="30"/>
      <c r="F219" s="30"/>
      <c r="G219" s="30"/>
      <c r="H219" s="30"/>
      <c r="I219" s="30"/>
      <c r="J219" s="30"/>
      <c r="K219" s="30"/>
      <c r="L219" s="30"/>
      <c r="M219" s="30"/>
      <c r="N219" s="30"/>
      <c r="O219" s="30"/>
      <c r="P219" s="10">
        <f t="shared" ref="P219:P233" si="46">SUM(D219:O219)</f>
        <v>0</v>
      </c>
      <c r="Q219" s="113">
        <f t="shared" ca="1" si="43"/>
        <v>0</v>
      </c>
      <c r="R219" s="113">
        <f t="shared" ca="1" si="43"/>
        <v>0</v>
      </c>
    </row>
    <row r="220" spans="1:18" hidden="1" x14ac:dyDescent="0.2">
      <c r="A220" s="111">
        <f t="shared" si="44"/>
        <v>205</v>
      </c>
      <c r="B220" s="1"/>
      <c r="C220" s="8" t="str">
        <f>IF(AH$274,Budget_By_Month!C220,Quick_Budget!C220)</f>
        <v>Other</v>
      </c>
      <c r="D220" s="30"/>
      <c r="E220" s="30"/>
      <c r="F220" s="30"/>
      <c r="G220" s="30"/>
      <c r="H220" s="30"/>
      <c r="I220" s="30"/>
      <c r="J220" s="30"/>
      <c r="K220" s="30"/>
      <c r="L220" s="30"/>
      <c r="M220" s="30"/>
      <c r="N220" s="30"/>
      <c r="O220" s="30"/>
      <c r="P220" s="10">
        <f t="shared" si="46"/>
        <v>0</v>
      </c>
      <c r="Q220" s="113">
        <f t="shared" ca="1" si="43"/>
        <v>0</v>
      </c>
      <c r="R220" s="113">
        <f t="shared" ca="1" si="43"/>
        <v>0</v>
      </c>
    </row>
    <row r="221" spans="1:18" hidden="1" x14ac:dyDescent="0.2">
      <c r="A221" s="111">
        <f t="shared" si="44"/>
        <v>206</v>
      </c>
      <c r="B221" s="1"/>
      <c r="C221" s="8" t="str">
        <f>IF(AH$274,Budget_By_Month!C221,Quick_Budget!C221)</f>
        <v>Other</v>
      </c>
      <c r="D221" s="30"/>
      <c r="E221" s="30"/>
      <c r="F221" s="30"/>
      <c r="G221" s="30"/>
      <c r="H221" s="30"/>
      <c r="I221" s="30"/>
      <c r="J221" s="30"/>
      <c r="K221" s="30"/>
      <c r="L221" s="30"/>
      <c r="M221" s="30"/>
      <c r="N221" s="30"/>
      <c r="O221" s="30"/>
      <c r="P221" s="10">
        <f t="shared" si="46"/>
        <v>0</v>
      </c>
      <c r="Q221" s="113">
        <f t="shared" ca="1" si="43"/>
        <v>0</v>
      </c>
      <c r="R221" s="113">
        <f t="shared" ca="1" si="43"/>
        <v>0</v>
      </c>
    </row>
    <row r="222" spans="1:18" hidden="1" x14ac:dyDescent="0.2">
      <c r="A222" s="111">
        <f t="shared" si="44"/>
        <v>207</v>
      </c>
      <c r="B222" s="1"/>
      <c r="C222" s="8" t="str">
        <f>IF(AH$274,Budget_By_Month!C222,Quick_Budget!C222)</f>
        <v>Other</v>
      </c>
      <c r="D222" s="30"/>
      <c r="E222" s="30"/>
      <c r="F222" s="30"/>
      <c r="G222" s="30"/>
      <c r="H222" s="30"/>
      <c r="I222" s="30"/>
      <c r="J222" s="30"/>
      <c r="K222" s="30"/>
      <c r="L222" s="30"/>
      <c r="M222" s="30"/>
      <c r="N222" s="30"/>
      <c r="O222" s="30"/>
      <c r="P222" s="10">
        <f t="shared" si="46"/>
        <v>0</v>
      </c>
      <c r="Q222" s="113">
        <f t="shared" ca="1" si="43"/>
        <v>0</v>
      </c>
      <c r="R222" s="113">
        <f t="shared" ca="1" si="43"/>
        <v>0</v>
      </c>
    </row>
    <row r="223" spans="1:18" hidden="1" x14ac:dyDescent="0.2">
      <c r="A223" s="111">
        <f t="shared" si="44"/>
        <v>208</v>
      </c>
      <c r="B223" s="1"/>
      <c r="C223" s="8" t="str">
        <f>IF(AH$274,Budget_By_Month!C223,Quick_Budget!C223)</f>
        <v>Other</v>
      </c>
      <c r="D223" s="30"/>
      <c r="E223" s="30"/>
      <c r="F223" s="30"/>
      <c r="G223" s="30"/>
      <c r="H223" s="30"/>
      <c r="I223" s="30"/>
      <c r="J223" s="30"/>
      <c r="K223" s="30"/>
      <c r="L223" s="30"/>
      <c r="M223" s="30"/>
      <c r="N223" s="30"/>
      <c r="O223" s="30"/>
      <c r="P223" s="10">
        <f t="shared" si="46"/>
        <v>0</v>
      </c>
      <c r="Q223" s="113">
        <f t="shared" ca="1" si="43"/>
        <v>0</v>
      </c>
      <c r="R223" s="113">
        <f t="shared" ca="1" si="43"/>
        <v>0</v>
      </c>
    </row>
    <row r="224" spans="1:18" hidden="1" x14ac:dyDescent="0.2">
      <c r="A224" s="111">
        <f t="shared" si="44"/>
        <v>209</v>
      </c>
      <c r="B224" s="1"/>
      <c r="C224" s="8" t="str">
        <f>IF(AH$274,Budget_By_Month!C224,Quick_Budget!C224)</f>
        <v>Other</v>
      </c>
      <c r="D224" s="30"/>
      <c r="E224" s="30"/>
      <c r="F224" s="30"/>
      <c r="G224" s="30"/>
      <c r="H224" s="30"/>
      <c r="I224" s="30"/>
      <c r="J224" s="30"/>
      <c r="K224" s="30"/>
      <c r="L224" s="30"/>
      <c r="M224" s="30"/>
      <c r="N224" s="30"/>
      <c r="O224" s="30"/>
      <c r="P224" s="10">
        <f t="shared" si="46"/>
        <v>0</v>
      </c>
      <c r="Q224" s="113">
        <f t="shared" ca="1" si="43"/>
        <v>0</v>
      </c>
      <c r="R224" s="113">
        <f t="shared" ca="1" si="43"/>
        <v>0</v>
      </c>
    </row>
    <row r="225" spans="1:18" hidden="1" x14ac:dyDescent="0.2">
      <c r="A225" s="111">
        <f t="shared" si="44"/>
        <v>210</v>
      </c>
      <c r="B225" s="1"/>
      <c r="C225" s="8" t="str">
        <f>IF(AH$274,Budget_By_Month!C225,Quick_Budget!C225)</f>
        <v>Other</v>
      </c>
      <c r="D225" s="30"/>
      <c r="E225" s="30"/>
      <c r="F225" s="30"/>
      <c r="G225" s="30"/>
      <c r="H225" s="30"/>
      <c r="I225" s="30"/>
      <c r="J225" s="30"/>
      <c r="K225" s="30"/>
      <c r="L225" s="30"/>
      <c r="M225" s="30"/>
      <c r="N225" s="30"/>
      <c r="O225" s="30"/>
      <c r="P225" s="10">
        <f t="shared" si="46"/>
        <v>0</v>
      </c>
      <c r="Q225" s="113">
        <f t="shared" ca="1" si="43"/>
        <v>0</v>
      </c>
      <c r="R225" s="113">
        <f t="shared" ca="1" si="43"/>
        <v>0</v>
      </c>
    </row>
    <row r="226" spans="1:18" hidden="1" x14ac:dyDescent="0.2">
      <c r="A226" s="111">
        <f t="shared" si="44"/>
        <v>211</v>
      </c>
      <c r="B226" s="1"/>
      <c r="C226" s="8" t="str">
        <f>IF(AH$274,Budget_By_Month!C226,Quick_Budget!C226)</f>
        <v>Other</v>
      </c>
      <c r="D226" s="30"/>
      <c r="E226" s="30"/>
      <c r="F226" s="30"/>
      <c r="G226" s="30"/>
      <c r="H226" s="30"/>
      <c r="I226" s="30"/>
      <c r="J226" s="30"/>
      <c r="K226" s="30"/>
      <c r="L226" s="30"/>
      <c r="M226" s="30"/>
      <c r="N226" s="30"/>
      <c r="O226" s="30"/>
      <c r="P226" s="10">
        <f t="shared" si="46"/>
        <v>0</v>
      </c>
      <c r="Q226" s="113">
        <f t="shared" ca="1" si="43"/>
        <v>0</v>
      </c>
      <c r="R226" s="113">
        <f t="shared" ca="1" si="43"/>
        <v>0</v>
      </c>
    </row>
    <row r="227" spans="1:18" hidden="1" x14ac:dyDescent="0.2">
      <c r="A227" s="111">
        <f t="shared" si="44"/>
        <v>212</v>
      </c>
      <c r="B227" s="1"/>
      <c r="C227" s="8" t="str">
        <f>IF(AH$274,Budget_By_Month!C227,Quick_Budget!C227)</f>
        <v>Other</v>
      </c>
      <c r="D227" s="30"/>
      <c r="E227" s="30"/>
      <c r="F227" s="30"/>
      <c r="G227" s="30"/>
      <c r="H227" s="30"/>
      <c r="I227" s="30"/>
      <c r="J227" s="30"/>
      <c r="K227" s="30"/>
      <c r="L227" s="30"/>
      <c r="M227" s="30"/>
      <c r="N227" s="30"/>
      <c r="O227" s="30"/>
      <c r="P227" s="10">
        <f t="shared" si="46"/>
        <v>0</v>
      </c>
      <c r="Q227" s="113">
        <f t="shared" ca="1" si="43"/>
        <v>0</v>
      </c>
      <c r="R227" s="113">
        <f t="shared" ca="1" si="43"/>
        <v>0</v>
      </c>
    </row>
    <row r="228" spans="1:18" hidden="1" x14ac:dyDescent="0.2">
      <c r="A228" s="111">
        <f t="shared" si="44"/>
        <v>213</v>
      </c>
      <c r="B228" s="1"/>
      <c r="C228" s="8" t="str">
        <f>IF(AH$274,Budget_By_Month!C228,Quick_Budget!C228)</f>
        <v>Other</v>
      </c>
      <c r="D228" s="30"/>
      <c r="E228" s="30"/>
      <c r="F228" s="30"/>
      <c r="G228" s="30"/>
      <c r="H228" s="30"/>
      <c r="I228" s="30"/>
      <c r="J228" s="30"/>
      <c r="K228" s="30"/>
      <c r="L228" s="30"/>
      <c r="M228" s="30"/>
      <c r="N228" s="30"/>
      <c r="O228" s="30"/>
      <c r="P228" s="10">
        <f t="shared" si="46"/>
        <v>0</v>
      </c>
      <c r="Q228" s="113">
        <f t="shared" ca="1" si="43"/>
        <v>0</v>
      </c>
      <c r="R228" s="113">
        <f t="shared" ca="1" si="43"/>
        <v>0</v>
      </c>
    </row>
    <row r="229" spans="1:18" hidden="1" x14ac:dyDescent="0.2">
      <c r="A229" s="111">
        <f t="shared" si="44"/>
        <v>214</v>
      </c>
      <c r="B229" s="1"/>
      <c r="C229" s="8" t="str">
        <f>IF(AH$274,Budget_By_Month!C229,Quick_Budget!C229)</f>
        <v>Other</v>
      </c>
      <c r="D229" s="30"/>
      <c r="E229" s="30"/>
      <c r="F229" s="30"/>
      <c r="G229" s="30"/>
      <c r="H229" s="30"/>
      <c r="I229" s="30"/>
      <c r="J229" s="30"/>
      <c r="K229" s="30"/>
      <c r="L229" s="30"/>
      <c r="M229" s="30"/>
      <c r="N229" s="30"/>
      <c r="O229" s="30"/>
      <c r="P229" s="10">
        <f t="shared" si="46"/>
        <v>0</v>
      </c>
      <c r="Q229" s="113">
        <f t="shared" ca="1" si="43"/>
        <v>0</v>
      </c>
      <c r="R229" s="113">
        <f t="shared" ca="1" si="43"/>
        <v>0</v>
      </c>
    </row>
    <row r="230" spans="1:18" hidden="1" x14ac:dyDescent="0.2">
      <c r="A230" s="111">
        <f t="shared" si="44"/>
        <v>215</v>
      </c>
      <c r="B230" s="1"/>
      <c r="C230" s="8" t="str">
        <f>IF(AH$274,Budget_By_Month!C230,Quick_Budget!C230)</f>
        <v>Other</v>
      </c>
      <c r="D230" s="30"/>
      <c r="E230" s="30"/>
      <c r="F230" s="30"/>
      <c r="G230" s="30"/>
      <c r="H230" s="30"/>
      <c r="I230" s="30"/>
      <c r="J230" s="30"/>
      <c r="K230" s="30"/>
      <c r="L230" s="30"/>
      <c r="M230" s="30"/>
      <c r="N230" s="30"/>
      <c r="O230" s="30"/>
      <c r="P230" s="10">
        <f t="shared" si="46"/>
        <v>0</v>
      </c>
      <c r="Q230" s="113">
        <f t="shared" ca="1" si="43"/>
        <v>0</v>
      </c>
      <c r="R230" s="113">
        <f t="shared" ca="1" si="43"/>
        <v>0</v>
      </c>
    </row>
    <row r="231" spans="1:18" hidden="1" x14ac:dyDescent="0.2">
      <c r="A231" s="111">
        <f t="shared" si="44"/>
        <v>216</v>
      </c>
      <c r="B231" s="1"/>
      <c r="C231" s="8" t="str">
        <f>IF(AH$274,Budget_By_Month!C231,Quick_Budget!C231)</f>
        <v>Other</v>
      </c>
      <c r="D231" s="30"/>
      <c r="E231" s="30"/>
      <c r="F231" s="30"/>
      <c r="G231" s="30"/>
      <c r="H231" s="30"/>
      <c r="I231" s="30"/>
      <c r="J231" s="30"/>
      <c r="K231" s="30"/>
      <c r="L231" s="30"/>
      <c r="M231" s="30"/>
      <c r="N231" s="30"/>
      <c r="O231" s="30"/>
      <c r="P231" s="10">
        <f t="shared" si="46"/>
        <v>0</v>
      </c>
      <c r="Q231" s="113">
        <f t="shared" ca="1" si="43"/>
        <v>0</v>
      </c>
      <c r="R231" s="113">
        <f t="shared" ca="1" si="43"/>
        <v>0</v>
      </c>
    </row>
    <row r="232" spans="1:18" hidden="1" x14ac:dyDescent="0.2">
      <c r="A232" s="111">
        <f t="shared" si="44"/>
        <v>217</v>
      </c>
      <c r="B232" s="1"/>
      <c r="C232" s="8" t="str">
        <f>IF(AH$274,Budget_By_Month!C232,Quick_Budget!C232)</f>
        <v>Other</v>
      </c>
      <c r="D232" s="30"/>
      <c r="E232" s="30"/>
      <c r="F232" s="30"/>
      <c r="G232" s="30"/>
      <c r="H232" s="30"/>
      <c r="I232" s="30"/>
      <c r="J232" s="30"/>
      <c r="K232" s="30"/>
      <c r="L232" s="30"/>
      <c r="M232" s="30"/>
      <c r="N232" s="30"/>
      <c r="O232" s="30"/>
      <c r="P232" s="10">
        <f t="shared" si="46"/>
        <v>0</v>
      </c>
      <c r="Q232" s="113">
        <f t="shared" ca="1" si="43"/>
        <v>0</v>
      </c>
      <c r="R232" s="113">
        <f t="shared" ca="1" si="43"/>
        <v>0</v>
      </c>
    </row>
    <row r="233" spans="1:18" hidden="1" x14ac:dyDescent="0.2">
      <c r="A233" s="111">
        <f t="shared" si="44"/>
        <v>218</v>
      </c>
      <c r="B233" s="1"/>
      <c r="C233" s="8" t="str">
        <f>IF(AH$274,Budget_By_Month!C233,Quick_Budget!C233)</f>
        <v>Other</v>
      </c>
      <c r="D233" s="30"/>
      <c r="E233" s="30"/>
      <c r="F233" s="30"/>
      <c r="G233" s="30"/>
      <c r="H233" s="30"/>
      <c r="I233" s="30"/>
      <c r="J233" s="30"/>
      <c r="K233" s="30"/>
      <c r="L233" s="30"/>
      <c r="M233" s="30"/>
      <c r="N233" s="30"/>
      <c r="O233" s="30"/>
      <c r="P233" s="10">
        <f t="shared" si="46"/>
        <v>0</v>
      </c>
      <c r="Q233" s="113">
        <f t="shared" ca="1" si="43"/>
        <v>0</v>
      </c>
      <c r="R233" s="113">
        <f t="shared" ca="1" si="43"/>
        <v>0</v>
      </c>
    </row>
    <row r="234" spans="1:18" hidden="1" x14ac:dyDescent="0.2">
      <c r="A234" s="111">
        <f t="shared" si="44"/>
        <v>219</v>
      </c>
      <c r="B234" s="1"/>
      <c r="C234" s="8"/>
      <c r="D234" s="8"/>
      <c r="E234" s="8"/>
      <c r="F234" s="8"/>
      <c r="G234" s="8"/>
      <c r="H234" s="8"/>
      <c r="I234" s="8"/>
      <c r="J234" s="8"/>
      <c r="K234" s="8"/>
      <c r="L234" s="8"/>
      <c r="M234" s="8"/>
      <c r="N234" s="8"/>
      <c r="O234" s="8"/>
      <c r="P234" s="21"/>
      <c r="Q234" s="113">
        <f t="shared" ca="1" si="43"/>
        <v>0</v>
      </c>
      <c r="R234" s="113">
        <f t="shared" ca="1" si="43"/>
        <v>0</v>
      </c>
    </row>
    <row r="235" spans="1:18" hidden="1" x14ac:dyDescent="0.2">
      <c r="A235" s="111">
        <f t="shared" si="44"/>
        <v>220</v>
      </c>
      <c r="B235" s="1"/>
      <c r="C235" s="92" t="str">
        <f>IF(AH$274,Budget_By_Month!C235,Quick_Budget!C235)</f>
        <v>Other 5</v>
      </c>
      <c r="D235" s="17">
        <f>SUM(D236:D252)</f>
        <v>0</v>
      </c>
      <c r="E235" s="17">
        <f>SUM(E236:E252)</f>
        <v>0</v>
      </c>
      <c r="F235" s="17">
        <f>SUM(F236:F252)</f>
        <v>0</v>
      </c>
      <c r="G235" s="17">
        <f t="shared" ref="G235:P235" si="47">SUM(G236:G252)</f>
        <v>0</v>
      </c>
      <c r="H235" s="17">
        <f t="shared" si="47"/>
        <v>0</v>
      </c>
      <c r="I235" s="17">
        <f t="shared" si="47"/>
        <v>0</v>
      </c>
      <c r="J235" s="17">
        <f t="shared" si="47"/>
        <v>0</v>
      </c>
      <c r="K235" s="17">
        <f t="shared" si="47"/>
        <v>0</v>
      </c>
      <c r="L235" s="17">
        <f t="shared" si="47"/>
        <v>0</v>
      </c>
      <c r="M235" s="17">
        <f t="shared" si="47"/>
        <v>0</v>
      </c>
      <c r="N235" s="17">
        <f t="shared" si="47"/>
        <v>0</v>
      </c>
      <c r="O235" s="17">
        <f t="shared" si="47"/>
        <v>0</v>
      </c>
      <c r="P235" s="18">
        <f t="shared" si="47"/>
        <v>0</v>
      </c>
      <c r="Q235" s="113">
        <f t="shared" ca="1" si="43"/>
        <v>0</v>
      </c>
      <c r="R235" s="113">
        <f t="shared" ca="1" si="43"/>
        <v>0</v>
      </c>
    </row>
    <row r="236" spans="1:18" hidden="1" x14ac:dyDescent="0.2">
      <c r="A236" s="111">
        <f t="shared" si="44"/>
        <v>221</v>
      </c>
      <c r="B236" s="1"/>
      <c r="C236" s="8" t="str">
        <f>IF(AH$274,Budget_By_Month!C236,Quick_Budget!C236)</f>
        <v>Other</v>
      </c>
      <c r="D236" s="30"/>
      <c r="E236" s="30"/>
      <c r="F236" s="30"/>
      <c r="G236" s="30"/>
      <c r="H236" s="30"/>
      <c r="I236" s="30"/>
      <c r="J236" s="30"/>
      <c r="K236" s="30"/>
      <c r="L236" s="30"/>
      <c r="M236" s="30"/>
      <c r="N236" s="30"/>
      <c r="O236" s="30"/>
      <c r="P236" s="10">
        <f t="shared" ref="P236:P252" si="48">SUM(D236:O236)</f>
        <v>0</v>
      </c>
      <c r="Q236" s="113">
        <f t="shared" ca="1" si="43"/>
        <v>0</v>
      </c>
      <c r="R236" s="113">
        <f t="shared" ca="1" si="43"/>
        <v>0</v>
      </c>
    </row>
    <row r="237" spans="1:18" hidden="1" x14ac:dyDescent="0.2">
      <c r="A237" s="111">
        <f t="shared" si="44"/>
        <v>222</v>
      </c>
      <c r="B237" s="1"/>
      <c r="C237" s="8" t="str">
        <f>IF(AH$274,Budget_By_Month!C237,Quick_Budget!C237)</f>
        <v>Other</v>
      </c>
      <c r="D237" s="30"/>
      <c r="E237" s="30"/>
      <c r="F237" s="30"/>
      <c r="G237" s="30"/>
      <c r="H237" s="30"/>
      <c r="I237" s="30"/>
      <c r="J237" s="30"/>
      <c r="K237" s="30"/>
      <c r="L237" s="30"/>
      <c r="M237" s="30"/>
      <c r="N237" s="30"/>
      <c r="O237" s="30"/>
      <c r="P237" s="10">
        <f t="shared" si="48"/>
        <v>0</v>
      </c>
      <c r="Q237" s="113">
        <f t="shared" ca="1" si="43"/>
        <v>0</v>
      </c>
      <c r="R237" s="113">
        <f t="shared" ca="1" si="43"/>
        <v>0</v>
      </c>
    </row>
    <row r="238" spans="1:18" hidden="1" x14ac:dyDescent="0.2">
      <c r="A238" s="111">
        <f t="shared" si="44"/>
        <v>223</v>
      </c>
      <c r="B238" s="1"/>
      <c r="C238" s="8" t="str">
        <f>IF(AH$274,Budget_By_Month!C238,Quick_Budget!C238)</f>
        <v>Other</v>
      </c>
      <c r="D238" s="30"/>
      <c r="E238" s="30"/>
      <c r="F238" s="30"/>
      <c r="G238" s="30"/>
      <c r="H238" s="30"/>
      <c r="I238" s="30"/>
      <c r="J238" s="30"/>
      <c r="K238" s="30"/>
      <c r="L238" s="30"/>
      <c r="M238" s="30"/>
      <c r="N238" s="30"/>
      <c r="O238" s="30"/>
      <c r="P238" s="10">
        <f t="shared" si="48"/>
        <v>0</v>
      </c>
      <c r="Q238" s="113">
        <f t="shared" ca="1" si="43"/>
        <v>0</v>
      </c>
      <c r="R238" s="113">
        <f t="shared" ca="1" si="43"/>
        <v>0</v>
      </c>
    </row>
    <row r="239" spans="1:18" hidden="1" x14ac:dyDescent="0.2">
      <c r="A239" s="111">
        <f t="shared" si="44"/>
        <v>224</v>
      </c>
      <c r="B239" s="1"/>
      <c r="C239" s="8" t="str">
        <f>IF(AH$274,Budget_By_Month!C239,Quick_Budget!C239)</f>
        <v>Other</v>
      </c>
      <c r="D239" s="30"/>
      <c r="E239" s="30"/>
      <c r="F239" s="30"/>
      <c r="G239" s="30"/>
      <c r="H239" s="30"/>
      <c r="I239" s="30"/>
      <c r="J239" s="30"/>
      <c r="K239" s="30"/>
      <c r="L239" s="30"/>
      <c r="M239" s="30"/>
      <c r="N239" s="30"/>
      <c r="O239" s="30"/>
      <c r="P239" s="10">
        <f t="shared" si="48"/>
        <v>0</v>
      </c>
      <c r="Q239" s="113">
        <f t="shared" ca="1" si="43"/>
        <v>0</v>
      </c>
      <c r="R239" s="113">
        <f t="shared" ca="1" si="43"/>
        <v>0</v>
      </c>
    </row>
    <row r="240" spans="1:18" hidden="1" x14ac:dyDescent="0.2">
      <c r="A240" s="111">
        <f t="shared" si="44"/>
        <v>225</v>
      </c>
      <c r="B240" s="1"/>
      <c r="C240" s="8" t="str">
        <f>IF(AH$274,Budget_By_Month!C240,Quick_Budget!C240)</f>
        <v>Other</v>
      </c>
      <c r="D240" s="30"/>
      <c r="E240" s="30"/>
      <c r="F240" s="30"/>
      <c r="G240" s="30"/>
      <c r="H240" s="30"/>
      <c r="I240" s="30"/>
      <c r="J240" s="30"/>
      <c r="K240" s="30"/>
      <c r="L240" s="30"/>
      <c r="M240" s="30"/>
      <c r="N240" s="30"/>
      <c r="O240" s="30"/>
      <c r="P240" s="10">
        <f t="shared" si="48"/>
        <v>0</v>
      </c>
      <c r="Q240" s="113">
        <f t="shared" ca="1" si="43"/>
        <v>0</v>
      </c>
      <c r="R240" s="113">
        <f t="shared" ca="1" si="43"/>
        <v>0</v>
      </c>
    </row>
    <row r="241" spans="1:38" hidden="1" x14ac:dyDescent="0.2">
      <c r="A241" s="111">
        <f t="shared" si="44"/>
        <v>226</v>
      </c>
      <c r="B241" s="1"/>
      <c r="C241" s="8" t="str">
        <f>IF(AH$274,Budget_By_Month!C241,Quick_Budget!C241)</f>
        <v>Other</v>
      </c>
      <c r="D241" s="30"/>
      <c r="E241" s="30"/>
      <c r="F241" s="30"/>
      <c r="G241" s="30"/>
      <c r="H241" s="30"/>
      <c r="I241" s="30"/>
      <c r="J241" s="30"/>
      <c r="K241" s="30"/>
      <c r="L241" s="30"/>
      <c r="M241" s="30"/>
      <c r="N241" s="30"/>
      <c r="O241" s="30"/>
      <c r="P241" s="10">
        <f t="shared" si="48"/>
        <v>0</v>
      </c>
      <c r="Q241" s="113">
        <f t="shared" ca="1" si="43"/>
        <v>0</v>
      </c>
      <c r="R241" s="113">
        <f t="shared" ca="1" si="43"/>
        <v>0</v>
      </c>
    </row>
    <row r="242" spans="1:38" hidden="1" x14ac:dyDescent="0.2">
      <c r="A242" s="111">
        <f t="shared" si="44"/>
        <v>227</v>
      </c>
      <c r="B242" s="1"/>
      <c r="C242" s="8" t="str">
        <f>IF(AH$274,Budget_By_Month!C242,Quick_Budget!C242)</f>
        <v>Other</v>
      </c>
      <c r="D242" s="30"/>
      <c r="E242" s="30"/>
      <c r="F242" s="30"/>
      <c r="G242" s="30"/>
      <c r="H242" s="30"/>
      <c r="I242" s="30"/>
      <c r="J242" s="30"/>
      <c r="K242" s="30"/>
      <c r="L242" s="30"/>
      <c r="M242" s="30"/>
      <c r="N242" s="30"/>
      <c r="O242" s="30"/>
      <c r="P242" s="10">
        <f t="shared" si="48"/>
        <v>0</v>
      </c>
      <c r="Q242" s="113">
        <f t="shared" ca="1" si="43"/>
        <v>0</v>
      </c>
      <c r="R242" s="113">
        <f t="shared" ca="1" si="43"/>
        <v>0</v>
      </c>
    </row>
    <row r="243" spans="1:38" hidden="1" x14ac:dyDescent="0.2">
      <c r="A243" s="111">
        <f t="shared" si="44"/>
        <v>228</v>
      </c>
      <c r="B243" s="1"/>
      <c r="C243" s="8" t="str">
        <f>IF(AH$274,Budget_By_Month!C243,Quick_Budget!C243)</f>
        <v>Other</v>
      </c>
      <c r="D243" s="30"/>
      <c r="E243" s="30"/>
      <c r="F243" s="30"/>
      <c r="G243" s="30"/>
      <c r="H243" s="30"/>
      <c r="I243" s="30"/>
      <c r="J243" s="30"/>
      <c r="K243" s="30"/>
      <c r="L243" s="30"/>
      <c r="M243" s="30"/>
      <c r="N243" s="30"/>
      <c r="O243" s="30"/>
      <c r="P243" s="10">
        <f t="shared" si="48"/>
        <v>0</v>
      </c>
      <c r="Q243" s="113">
        <f t="shared" ca="1" si="43"/>
        <v>0</v>
      </c>
      <c r="R243" s="113">
        <f t="shared" ca="1" si="43"/>
        <v>0</v>
      </c>
    </row>
    <row r="244" spans="1:38" hidden="1" x14ac:dyDescent="0.2">
      <c r="A244" s="111">
        <f t="shared" si="44"/>
        <v>229</v>
      </c>
      <c r="B244" s="1"/>
      <c r="C244" s="8" t="str">
        <f>IF(AH$274,Budget_By_Month!C244,Quick_Budget!C244)</f>
        <v>Other</v>
      </c>
      <c r="D244" s="30"/>
      <c r="E244" s="30"/>
      <c r="F244" s="30"/>
      <c r="G244" s="30"/>
      <c r="H244" s="30"/>
      <c r="I244" s="30"/>
      <c r="J244" s="30"/>
      <c r="K244" s="30"/>
      <c r="L244" s="30"/>
      <c r="M244" s="30"/>
      <c r="N244" s="30"/>
      <c r="O244" s="30"/>
      <c r="P244" s="10">
        <f t="shared" si="48"/>
        <v>0</v>
      </c>
      <c r="Q244" s="113">
        <f t="shared" ca="1" si="43"/>
        <v>0</v>
      </c>
      <c r="R244" s="113">
        <f t="shared" ca="1" si="43"/>
        <v>0</v>
      </c>
    </row>
    <row r="245" spans="1:38" hidden="1" x14ac:dyDescent="0.2">
      <c r="A245" s="111">
        <f t="shared" si="44"/>
        <v>230</v>
      </c>
      <c r="B245" s="1"/>
      <c r="C245" s="8" t="str">
        <f>IF(AH$274,Budget_By_Month!C245,Quick_Budget!C245)</f>
        <v>Other</v>
      </c>
      <c r="D245" s="30"/>
      <c r="E245" s="30"/>
      <c r="F245" s="30"/>
      <c r="G245" s="30"/>
      <c r="H245" s="30"/>
      <c r="I245" s="30"/>
      <c r="J245" s="30"/>
      <c r="K245" s="30"/>
      <c r="L245" s="30"/>
      <c r="M245" s="30"/>
      <c r="N245" s="30"/>
      <c r="O245" s="30"/>
      <c r="P245" s="10">
        <f t="shared" si="48"/>
        <v>0</v>
      </c>
      <c r="Q245" s="113">
        <f t="shared" ca="1" si="43"/>
        <v>0</v>
      </c>
      <c r="R245" s="113">
        <f t="shared" ca="1" si="43"/>
        <v>0</v>
      </c>
    </row>
    <row r="246" spans="1:38" hidden="1" x14ac:dyDescent="0.2">
      <c r="A246" s="111">
        <f t="shared" si="44"/>
        <v>231</v>
      </c>
      <c r="B246" s="1"/>
      <c r="C246" s="8" t="str">
        <f>IF(AH$274,Budget_By_Month!C246,Quick_Budget!C246)</f>
        <v>Other</v>
      </c>
      <c r="D246" s="30"/>
      <c r="E246" s="30"/>
      <c r="F246" s="30"/>
      <c r="G246" s="30"/>
      <c r="H246" s="30"/>
      <c r="I246" s="30"/>
      <c r="J246" s="30"/>
      <c r="K246" s="30"/>
      <c r="L246" s="30"/>
      <c r="M246" s="30"/>
      <c r="N246" s="30"/>
      <c r="O246" s="30"/>
      <c r="P246" s="10">
        <f t="shared" ref="P246:P251" si="49">SUM(D246:O246)</f>
        <v>0</v>
      </c>
      <c r="Q246" s="113">
        <f t="shared" ca="1" si="43"/>
        <v>0</v>
      </c>
      <c r="R246" s="113">
        <f t="shared" ca="1" si="43"/>
        <v>0</v>
      </c>
    </row>
    <row r="247" spans="1:38" hidden="1" x14ac:dyDescent="0.2">
      <c r="A247" s="111">
        <f t="shared" si="44"/>
        <v>232</v>
      </c>
      <c r="B247" s="1"/>
      <c r="C247" s="8" t="str">
        <f>IF(AH$274,Budget_By_Month!C247,Quick_Budget!C247)</f>
        <v>Other</v>
      </c>
      <c r="D247" s="30"/>
      <c r="E247" s="30"/>
      <c r="F247" s="30"/>
      <c r="G247" s="30"/>
      <c r="H247" s="30"/>
      <c r="I247" s="30"/>
      <c r="J247" s="30"/>
      <c r="K247" s="30"/>
      <c r="L247" s="30"/>
      <c r="M247" s="30"/>
      <c r="N247" s="30"/>
      <c r="O247" s="30"/>
      <c r="P247" s="10">
        <f t="shared" si="49"/>
        <v>0</v>
      </c>
      <c r="Q247" s="113">
        <f t="shared" ca="1" si="43"/>
        <v>0</v>
      </c>
      <c r="R247" s="113">
        <f t="shared" ca="1" si="43"/>
        <v>0</v>
      </c>
    </row>
    <row r="248" spans="1:38" hidden="1" x14ac:dyDescent="0.2">
      <c r="A248" s="111">
        <f t="shared" si="44"/>
        <v>233</v>
      </c>
      <c r="B248" s="1"/>
      <c r="C248" s="8" t="str">
        <f>IF(AH$274,Budget_By_Month!C248,Quick_Budget!C248)</f>
        <v>Other</v>
      </c>
      <c r="D248" s="30"/>
      <c r="E248" s="30"/>
      <c r="F248" s="30"/>
      <c r="G248" s="30"/>
      <c r="H248" s="30"/>
      <c r="I248" s="30"/>
      <c r="J248" s="30"/>
      <c r="K248" s="30"/>
      <c r="L248" s="30"/>
      <c r="M248" s="30"/>
      <c r="N248" s="30"/>
      <c r="O248" s="30"/>
      <c r="P248" s="10">
        <f t="shared" si="49"/>
        <v>0</v>
      </c>
      <c r="Q248" s="113">
        <f t="shared" ca="1" si="43"/>
        <v>0</v>
      </c>
      <c r="R248" s="113">
        <f t="shared" ca="1" si="43"/>
        <v>0</v>
      </c>
    </row>
    <row r="249" spans="1:38" hidden="1" x14ac:dyDescent="0.2">
      <c r="A249" s="111">
        <f t="shared" si="44"/>
        <v>234</v>
      </c>
      <c r="B249" s="1"/>
      <c r="C249" s="8" t="str">
        <f>IF(AH$274,Budget_By_Month!C249,Quick_Budget!C249)</f>
        <v>Other</v>
      </c>
      <c r="D249" s="30"/>
      <c r="E249" s="30"/>
      <c r="F249" s="30"/>
      <c r="G249" s="30"/>
      <c r="H249" s="30"/>
      <c r="I249" s="30"/>
      <c r="J249" s="30"/>
      <c r="K249" s="30"/>
      <c r="L249" s="30"/>
      <c r="M249" s="30"/>
      <c r="N249" s="30"/>
      <c r="O249" s="30"/>
      <c r="P249" s="10">
        <f t="shared" si="49"/>
        <v>0</v>
      </c>
      <c r="Q249" s="113">
        <f t="shared" ca="1" si="43"/>
        <v>0</v>
      </c>
      <c r="R249" s="113">
        <f t="shared" ca="1" si="43"/>
        <v>0</v>
      </c>
    </row>
    <row r="250" spans="1:38" hidden="1" x14ac:dyDescent="0.2">
      <c r="A250" s="111">
        <f t="shared" si="44"/>
        <v>235</v>
      </c>
      <c r="B250" s="1"/>
      <c r="C250" s="8" t="str">
        <f>IF(AH$274,Budget_By_Month!C250,Quick_Budget!C250)</f>
        <v>Other</v>
      </c>
      <c r="D250" s="30"/>
      <c r="E250" s="30"/>
      <c r="F250" s="30"/>
      <c r="G250" s="30"/>
      <c r="H250" s="30"/>
      <c r="I250" s="30"/>
      <c r="J250" s="30"/>
      <c r="K250" s="30"/>
      <c r="L250" s="30"/>
      <c r="M250" s="30"/>
      <c r="N250" s="30"/>
      <c r="O250" s="30"/>
      <c r="P250" s="10">
        <f t="shared" si="49"/>
        <v>0</v>
      </c>
      <c r="Q250" s="113">
        <f t="shared" ca="1" si="43"/>
        <v>0</v>
      </c>
      <c r="R250" s="113">
        <f t="shared" ca="1" si="43"/>
        <v>0</v>
      </c>
    </row>
    <row r="251" spans="1:38" hidden="1" x14ac:dyDescent="0.2">
      <c r="A251" s="111">
        <f t="shared" si="44"/>
        <v>236</v>
      </c>
      <c r="B251" s="1"/>
      <c r="C251" s="8" t="str">
        <f>IF(AH$274,Budget_By_Month!C251,Quick_Budget!C251)</f>
        <v>Other</v>
      </c>
      <c r="D251" s="30"/>
      <c r="E251" s="30"/>
      <c r="F251" s="30"/>
      <c r="G251" s="30"/>
      <c r="H251" s="30"/>
      <c r="I251" s="30"/>
      <c r="J251" s="30"/>
      <c r="K251" s="30"/>
      <c r="L251" s="30"/>
      <c r="M251" s="30"/>
      <c r="N251" s="30"/>
      <c r="O251" s="30"/>
      <c r="P251" s="10">
        <f t="shared" si="49"/>
        <v>0</v>
      </c>
      <c r="Q251" s="113">
        <f t="shared" ca="1" si="43"/>
        <v>0</v>
      </c>
      <c r="R251" s="113">
        <f t="shared" ca="1" si="43"/>
        <v>0</v>
      </c>
    </row>
    <row r="252" spans="1:38" hidden="1" x14ac:dyDescent="0.2">
      <c r="A252" s="111">
        <f t="shared" si="44"/>
        <v>237</v>
      </c>
      <c r="B252" s="1"/>
      <c r="C252" s="8" t="str">
        <f>IF(AH$274,Budget_By_Month!C252,Quick_Budget!C252)</f>
        <v>Other</v>
      </c>
      <c r="D252" s="30"/>
      <c r="E252" s="30"/>
      <c r="F252" s="30"/>
      <c r="G252" s="30"/>
      <c r="H252" s="30"/>
      <c r="I252" s="30"/>
      <c r="J252" s="30"/>
      <c r="K252" s="30"/>
      <c r="L252" s="30"/>
      <c r="M252" s="30"/>
      <c r="N252" s="30"/>
      <c r="O252" s="30"/>
      <c r="P252" s="10">
        <f t="shared" si="48"/>
        <v>0</v>
      </c>
      <c r="Q252" s="113">
        <f t="shared" ca="1" si="43"/>
        <v>0</v>
      </c>
      <c r="R252" s="113">
        <f t="shared" ca="1" si="43"/>
        <v>0</v>
      </c>
    </row>
    <row r="253" spans="1:38" x14ac:dyDescent="0.2">
      <c r="A253" s="111"/>
      <c r="B253" s="2"/>
      <c r="C253" s="13"/>
      <c r="D253" s="12"/>
      <c r="E253" s="12"/>
      <c r="F253" s="12"/>
      <c r="G253" s="12"/>
      <c r="H253" s="12"/>
      <c r="I253" s="12"/>
      <c r="J253" s="12"/>
      <c r="K253" s="12"/>
      <c r="L253" s="12"/>
      <c r="M253" s="12"/>
      <c r="N253" s="12"/>
      <c r="O253" s="12"/>
      <c r="P253" s="14"/>
      <c r="Q253" s="96"/>
      <c r="R253" s="96"/>
    </row>
    <row r="254" spans="1:38" x14ac:dyDescent="0.2">
      <c r="D254" s="108">
        <f>D30-IF($AH$274,HLOOKUP(D6,BUDGETM,25,FALSE),Quick_Budget!$G30)</f>
        <v>0</v>
      </c>
      <c r="E254" s="108">
        <f>E30-IF($AH$274,HLOOKUP(E6,BUDGETM,25,FALSE),Quick_Budget!$G30)</f>
        <v>0</v>
      </c>
      <c r="F254" s="108">
        <f>F30-IF($AH$274,HLOOKUP(F6,BUDGETM,25,FALSE),Quick_Budget!$G30)</f>
        <v>0</v>
      </c>
      <c r="G254" s="108">
        <f>G30-IF($AH$274,HLOOKUP(G6,BUDGETM,25,FALSE),Quick_Budget!$G30)</f>
        <v>0</v>
      </c>
      <c r="H254" s="108">
        <f>H30-IF($AH$274,HLOOKUP(H6,BUDGETM,25,FALSE),Quick_Budget!$G30)</f>
        <v>0</v>
      </c>
      <c r="I254" s="108">
        <f>I30-IF($AH$274,HLOOKUP(I6,BUDGETM,25,FALSE),Quick_Budget!$G30)</f>
        <v>0</v>
      </c>
      <c r="J254" s="108">
        <f>J30-IF($AH$274,HLOOKUP(J6,BUDGETM,25,FALSE),Quick_Budget!$G30)</f>
        <v>0</v>
      </c>
      <c r="K254" s="108">
        <f>K30-IF($AH$274,HLOOKUP(K6,BUDGETM,25,FALSE),Quick_Budget!$G30)</f>
        <v>0</v>
      </c>
      <c r="L254" s="108">
        <f>L30-IF($AH$274,HLOOKUP(L6,BUDGETM,25,FALSE),Quick_Budget!$G30)</f>
        <v>0</v>
      </c>
      <c r="M254" s="108">
        <f>M30-IF($AH$274,HLOOKUP(M6,BUDGETM,25,FALSE),Quick_Budget!$G30)</f>
        <v>0</v>
      </c>
      <c r="N254" s="108">
        <f>N30-IF($AH$274,HLOOKUP(N6,BUDGETM,25,FALSE),Quick_Budget!$G30)</f>
        <v>0</v>
      </c>
      <c r="O254" s="108">
        <f>O30-IF($AH$274,HLOOKUP(O6,BUDGETM,25,FALSE),Quick_Budget!$G30)</f>
        <v>0</v>
      </c>
      <c r="Z254" s="111"/>
      <c r="AA254" s="111"/>
      <c r="AB254" s="180">
        <v>4</v>
      </c>
      <c r="AC254" s="111" t="str">
        <f>VLOOKUP(AB254,MONTHSC,3,FALSE)</f>
        <v>Jan</v>
      </c>
      <c r="AD254" s="111"/>
      <c r="AE254" s="111" t="s">
        <v>94</v>
      </c>
      <c r="AF254" s="111"/>
      <c r="AG254" s="111"/>
      <c r="AH254" s="29"/>
      <c r="AI254" s="29"/>
      <c r="AJ254" s="29"/>
      <c r="AK254" s="109"/>
      <c r="AL254" s="109"/>
    </row>
    <row r="255" spans="1:38" x14ac:dyDescent="0.2">
      <c r="Z255" s="111"/>
      <c r="AA255" s="111"/>
      <c r="AB255" s="180">
        <v>1</v>
      </c>
      <c r="AC255" s="111" t="str">
        <f ca="1">VLOOKUP(AB255,MONTHSC,3,FALSE)</f>
        <v>Nov</v>
      </c>
      <c r="AD255" s="111"/>
      <c r="AE255" s="180">
        <f>Budget_By_Month!AC256</f>
        <v>1</v>
      </c>
      <c r="AF255" s="111"/>
      <c r="AG255" s="111"/>
      <c r="AH255" s="29"/>
      <c r="AI255" s="29"/>
      <c r="AJ255" s="29"/>
      <c r="AK255" s="109"/>
      <c r="AL255" s="109"/>
    </row>
    <row r="256" spans="1:38" x14ac:dyDescent="0.2">
      <c r="Z256" s="111">
        <f ca="1">MONTH(NOW())</f>
        <v>11</v>
      </c>
      <c r="AA256" s="111">
        <v>1</v>
      </c>
      <c r="AB256" s="111" t="s">
        <v>76</v>
      </c>
      <c r="AC256" s="111" t="str">
        <f ca="1">VLOOKUP(Z256,MONTHSA,2,FALSE)</f>
        <v>Nov</v>
      </c>
      <c r="AD256" s="111">
        <v>1</v>
      </c>
      <c r="AE256" s="111" t="s">
        <v>65</v>
      </c>
      <c r="AF256" s="111" t="s">
        <v>66</v>
      </c>
      <c r="AG256" s="111" t="s">
        <v>53</v>
      </c>
      <c r="AH256" s="29"/>
      <c r="AI256" s="29"/>
      <c r="AJ256" s="29"/>
      <c r="AK256" s="109"/>
      <c r="AL256" s="109"/>
    </row>
    <row r="257" spans="26:38" x14ac:dyDescent="0.2">
      <c r="Z257" s="111">
        <f ca="1">Z256-1</f>
        <v>10</v>
      </c>
      <c r="AA257" s="111">
        <v>2</v>
      </c>
      <c r="AB257" s="111" t="s">
        <v>77</v>
      </c>
      <c r="AC257" s="111" t="str">
        <f ca="1">VLOOKUP(Z257,MONTHSA,2,FALSE)</f>
        <v>Oct</v>
      </c>
      <c r="AD257" s="111">
        <v>2</v>
      </c>
      <c r="AE257" s="111" t="s">
        <v>66</v>
      </c>
      <c r="AF257" s="111" t="s">
        <v>67</v>
      </c>
      <c r="AG257" s="111" t="s">
        <v>54</v>
      </c>
      <c r="AH257" s="29"/>
      <c r="AI257" s="29"/>
      <c r="AJ257" s="29"/>
      <c r="AK257" s="109"/>
      <c r="AL257" s="109"/>
    </row>
    <row r="258" spans="26:38" x14ac:dyDescent="0.2">
      <c r="Z258" s="111"/>
      <c r="AA258" s="111">
        <v>3</v>
      </c>
      <c r="AB258" s="111" t="str">
        <f>Tracking!P6</f>
        <v>Full Year</v>
      </c>
      <c r="AC258" s="111" t="str">
        <f>AB258</f>
        <v>Full Year</v>
      </c>
      <c r="AD258" s="111">
        <v>3</v>
      </c>
      <c r="AE258" s="111" t="s">
        <v>67</v>
      </c>
      <c r="AF258" s="111" t="s">
        <v>68</v>
      </c>
      <c r="AG258" s="111" t="s">
        <v>55</v>
      </c>
      <c r="AH258" s="29"/>
      <c r="AI258" s="29"/>
      <c r="AJ258" s="29"/>
      <c r="AK258" s="109"/>
      <c r="AL258" s="109"/>
    </row>
    <row r="259" spans="26:38" x14ac:dyDescent="0.2">
      <c r="Z259" s="111"/>
      <c r="AA259" s="111">
        <v>4</v>
      </c>
      <c r="AB259" s="111" t="s">
        <v>53</v>
      </c>
      <c r="AC259" s="111" t="s">
        <v>65</v>
      </c>
      <c r="AD259" s="111">
        <v>4</v>
      </c>
      <c r="AE259" s="111" t="s">
        <v>68</v>
      </c>
      <c r="AF259" s="111" t="s">
        <v>57</v>
      </c>
      <c r="AG259" s="111" t="s">
        <v>56</v>
      </c>
      <c r="AH259" s="29"/>
      <c r="AI259" s="29"/>
      <c r="AJ259" s="29"/>
      <c r="AK259" s="109"/>
      <c r="AL259" s="109"/>
    </row>
    <row r="260" spans="26:38" x14ac:dyDescent="0.2">
      <c r="Z260" s="111"/>
      <c r="AA260" s="111">
        <v>5</v>
      </c>
      <c r="AB260" s="111" t="s">
        <v>54</v>
      </c>
      <c r="AC260" s="111" t="s">
        <v>66</v>
      </c>
      <c r="AD260" s="111">
        <v>5</v>
      </c>
      <c r="AE260" s="111" t="s">
        <v>57</v>
      </c>
      <c r="AF260" s="111" t="s">
        <v>69</v>
      </c>
      <c r="AG260" s="111" t="s">
        <v>57</v>
      </c>
      <c r="AH260" s="111"/>
      <c r="AI260" s="111"/>
      <c r="AJ260" s="111"/>
      <c r="AK260" s="109"/>
      <c r="AL260" s="109"/>
    </row>
    <row r="261" spans="26:38" x14ac:dyDescent="0.2">
      <c r="Z261" s="111"/>
      <c r="AA261" s="111">
        <v>6</v>
      </c>
      <c r="AB261" s="111" t="s">
        <v>55</v>
      </c>
      <c r="AC261" s="111" t="s">
        <v>67</v>
      </c>
      <c r="AD261" s="111">
        <v>6</v>
      </c>
      <c r="AE261" s="111" t="s">
        <v>69</v>
      </c>
      <c r="AF261" s="111" t="s">
        <v>70</v>
      </c>
      <c r="AG261" s="111" t="s">
        <v>58</v>
      </c>
      <c r="AH261" s="111"/>
      <c r="AI261" s="111"/>
      <c r="AJ261" s="111"/>
      <c r="AK261" s="109"/>
      <c r="AL261" s="109"/>
    </row>
    <row r="262" spans="26:38" x14ac:dyDescent="0.2">
      <c r="Z262" s="111"/>
      <c r="AA262" s="111">
        <v>7</v>
      </c>
      <c r="AB262" s="111" t="s">
        <v>56</v>
      </c>
      <c r="AC262" s="111" t="s">
        <v>68</v>
      </c>
      <c r="AD262" s="111">
        <v>7</v>
      </c>
      <c r="AE262" s="111" t="s">
        <v>70</v>
      </c>
      <c r="AF262" s="111" t="s">
        <v>71</v>
      </c>
      <c r="AG262" s="111" t="s">
        <v>59</v>
      </c>
      <c r="AH262" s="111"/>
      <c r="AI262" s="111"/>
      <c r="AJ262" s="111"/>
      <c r="AK262" s="109"/>
      <c r="AL262" s="109"/>
    </row>
    <row r="263" spans="26:38" x14ac:dyDescent="0.2">
      <c r="Z263" s="111"/>
      <c r="AA263" s="111">
        <v>8</v>
      </c>
      <c r="AB263" s="111" t="s">
        <v>57</v>
      </c>
      <c r="AC263" s="111" t="s">
        <v>57</v>
      </c>
      <c r="AD263" s="111">
        <v>8</v>
      </c>
      <c r="AE263" s="111" t="s">
        <v>71</v>
      </c>
      <c r="AF263" s="111" t="s">
        <v>72</v>
      </c>
      <c r="AG263" s="111" t="s">
        <v>60</v>
      </c>
      <c r="AH263" s="111"/>
      <c r="AI263" s="111"/>
      <c r="AJ263" s="111"/>
      <c r="AK263" s="109"/>
      <c r="AL263" s="109"/>
    </row>
    <row r="264" spans="26:38" x14ac:dyDescent="0.2">
      <c r="Z264" s="111"/>
      <c r="AA264" s="111">
        <v>9</v>
      </c>
      <c r="AB264" s="111" t="s">
        <v>58</v>
      </c>
      <c r="AC264" s="111" t="s">
        <v>69</v>
      </c>
      <c r="AD264" s="111">
        <v>9</v>
      </c>
      <c r="AE264" s="111" t="s">
        <v>72</v>
      </c>
      <c r="AF264" s="111" t="s">
        <v>73</v>
      </c>
      <c r="AG264" s="111" t="s">
        <v>61</v>
      </c>
      <c r="AH264" s="111"/>
      <c r="AI264" s="111"/>
      <c r="AJ264" s="111"/>
      <c r="AK264" s="109"/>
      <c r="AL264" s="109"/>
    </row>
    <row r="265" spans="26:38" x14ac:dyDescent="0.2">
      <c r="Z265" s="111"/>
      <c r="AA265" s="111">
        <v>10</v>
      </c>
      <c r="AB265" s="111" t="s">
        <v>59</v>
      </c>
      <c r="AC265" s="111" t="s">
        <v>70</v>
      </c>
      <c r="AD265" s="111">
        <v>10</v>
      </c>
      <c r="AE265" s="111" t="s">
        <v>73</v>
      </c>
      <c r="AF265" s="111" t="s">
        <v>74</v>
      </c>
      <c r="AG265" s="111" t="s">
        <v>62</v>
      </c>
      <c r="AH265" s="111"/>
      <c r="AI265" s="111"/>
      <c r="AJ265" s="111"/>
      <c r="AK265" s="109"/>
      <c r="AL265" s="109"/>
    </row>
    <row r="266" spans="26:38" x14ac:dyDescent="0.2">
      <c r="Z266" s="111"/>
      <c r="AA266" s="111">
        <v>11</v>
      </c>
      <c r="AB266" s="111" t="s">
        <v>60</v>
      </c>
      <c r="AC266" s="111" t="s">
        <v>71</v>
      </c>
      <c r="AD266" s="111">
        <v>11</v>
      </c>
      <c r="AE266" s="111" t="s">
        <v>74</v>
      </c>
      <c r="AF266" s="111" t="s">
        <v>75</v>
      </c>
      <c r="AG266" s="111" t="s">
        <v>63</v>
      </c>
      <c r="AH266" s="111"/>
      <c r="AI266" s="111"/>
      <c r="AJ266" s="111"/>
      <c r="AK266" s="109"/>
      <c r="AL266" s="109"/>
    </row>
    <row r="267" spans="26:38" x14ac:dyDescent="0.2">
      <c r="Z267" s="111"/>
      <c r="AA267" s="111">
        <v>12</v>
      </c>
      <c r="AB267" s="111" t="s">
        <v>61</v>
      </c>
      <c r="AC267" s="111" t="s">
        <v>72</v>
      </c>
      <c r="AD267" s="111">
        <v>12</v>
      </c>
      <c r="AE267" s="111" t="s">
        <v>75</v>
      </c>
      <c r="AF267" s="111" t="s">
        <v>65</v>
      </c>
      <c r="AG267" s="111" t="s">
        <v>64</v>
      </c>
      <c r="AH267" s="111"/>
      <c r="AI267" s="111"/>
      <c r="AJ267" s="111"/>
      <c r="AK267" s="109"/>
      <c r="AL267" s="109"/>
    </row>
    <row r="268" spans="26:38" x14ac:dyDescent="0.2">
      <c r="Z268" s="111"/>
      <c r="AA268" s="111">
        <v>13</v>
      </c>
      <c r="AB268" s="111" t="s">
        <v>62</v>
      </c>
      <c r="AC268" s="111" t="s">
        <v>73</v>
      </c>
      <c r="AD268" s="111">
        <v>13</v>
      </c>
      <c r="AE268" s="111" t="str">
        <f>Comparison!S258</f>
        <v>Prior Month</v>
      </c>
      <c r="AF268" s="111"/>
      <c r="AG268" s="111" t="str">
        <f>VLOOKUP(D6,MONTHSD,3,FALSE)&amp;+" to Date"</f>
        <v>January to Date</v>
      </c>
      <c r="AH268" s="111"/>
      <c r="AI268" s="111"/>
      <c r="AJ268" s="111"/>
      <c r="AK268" s="109"/>
      <c r="AL268" s="109"/>
    </row>
    <row r="269" spans="26:38" x14ac:dyDescent="0.2">
      <c r="Z269" s="111"/>
      <c r="AA269" s="111">
        <v>14</v>
      </c>
      <c r="AB269" s="111" t="s">
        <v>63</v>
      </c>
      <c r="AC269" s="111" t="s">
        <v>74</v>
      </c>
      <c r="AD269" s="111"/>
      <c r="AE269" s="111"/>
      <c r="AF269" s="111"/>
      <c r="AG269" s="111"/>
      <c r="AH269" s="111"/>
      <c r="AI269" s="111"/>
      <c r="AJ269" s="111"/>
      <c r="AK269" s="109"/>
      <c r="AL269" s="109"/>
    </row>
    <row r="270" spans="26:38" x14ac:dyDescent="0.2">
      <c r="Z270" s="111"/>
      <c r="AA270" s="111">
        <v>15</v>
      </c>
      <c r="AB270" s="111" t="s">
        <v>64</v>
      </c>
      <c r="AC270" s="111" t="s">
        <v>75</v>
      </c>
      <c r="AD270" s="111"/>
      <c r="AE270" s="111"/>
      <c r="AF270" s="111"/>
      <c r="AG270" s="111"/>
      <c r="AH270" s="111"/>
      <c r="AI270" s="111"/>
      <c r="AJ270" s="111"/>
      <c r="AK270" s="109"/>
      <c r="AL270" s="109"/>
    </row>
    <row r="271" spans="26:38" x14ac:dyDescent="0.2">
      <c r="Z271" s="111"/>
      <c r="AA271" s="111"/>
      <c r="AB271" s="111"/>
      <c r="AC271" s="111"/>
      <c r="AD271" s="111"/>
      <c r="AE271" s="111"/>
      <c r="AF271" s="111"/>
      <c r="AG271" s="111"/>
      <c r="AH271" s="180">
        <v>1</v>
      </c>
      <c r="AI271" s="111"/>
      <c r="AJ271" s="111"/>
      <c r="AK271" s="109"/>
      <c r="AL271" s="109"/>
    </row>
    <row r="272" spans="26:38" x14ac:dyDescent="0.2">
      <c r="Z272" s="29"/>
      <c r="AA272" s="29"/>
      <c r="AB272" s="29"/>
      <c r="AC272" s="29"/>
      <c r="AD272" s="177"/>
      <c r="AE272" s="177"/>
      <c r="AF272" s="178">
        <f>IF(AA273=1,AG273/12,IF(AA273=2,AG273,IF(AA273=3,AG274,1)))</f>
        <v>1</v>
      </c>
      <c r="AG272" s="29"/>
      <c r="AH272" s="111"/>
      <c r="AI272" s="177" t="s">
        <v>92</v>
      </c>
      <c r="AJ272" s="179"/>
      <c r="AK272" s="109"/>
      <c r="AL272" s="109"/>
    </row>
    <row r="273" spans="26:38" x14ac:dyDescent="0.2">
      <c r="Z273" s="29"/>
      <c r="AA273" s="29"/>
      <c r="AB273" s="29"/>
      <c r="AC273" s="29"/>
      <c r="AD273" s="111"/>
      <c r="AE273" s="111"/>
      <c r="AF273" s="181"/>
      <c r="AG273" s="29"/>
      <c r="AH273" s="111" t="s">
        <v>83</v>
      </c>
      <c r="AI273" s="111" t="s">
        <v>150</v>
      </c>
      <c r="AJ273" s="181">
        <f>AJ275-AJ274</f>
        <v>0</v>
      </c>
      <c r="AK273" s="109"/>
      <c r="AL273" s="109"/>
    </row>
    <row r="274" spans="26:38" x14ac:dyDescent="0.2">
      <c r="Z274" s="29"/>
      <c r="AA274" s="29"/>
      <c r="AB274" s="29"/>
      <c r="AC274" s="29"/>
      <c r="AD274" s="111"/>
      <c r="AE274" s="111"/>
      <c r="AF274" s="181"/>
      <c r="AG274" s="29"/>
      <c r="AH274" s="111" t="b">
        <f>Budget_By_Month!AA256</f>
        <v>1</v>
      </c>
      <c r="AI274" s="111" t="str">
        <f>B30</f>
        <v>Spending</v>
      </c>
      <c r="AJ274" s="181">
        <f>HLOOKUP(AC254,TRACKING,25,FALSE)</f>
        <v>0</v>
      </c>
      <c r="AK274" s="109"/>
      <c r="AL274" s="109"/>
    </row>
    <row r="275" spans="26:38" x14ac:dyDescent="0.2">
      <c r="Z275" s="29"/>
      <c r="AA275" s="29"/>
      <c r="AB275" s="29"/>
      <c r="AC275" s="29"/>
      <c r="AD275" s="111"/>
      <c r="AE275" s="111"/>
      <c r="AF275" s="181"/>
      <c r="AG275" s="29"/>
      <c r="AH275" s="111"/>
      <c r="AI275" s="111" t="str">
        <f>B7</f>
        <v>Income</v>
      </c>
      <c r="AJ275" s="181">
        <f>HLOOKUP(AC254,TRACKING,2,FALSE)/AF272</f>
        <v>0</v>
      </c>
      <c r="AK275" s="109"/>
      <c r="AL275" s="109"/>
    </row>
    <row r="276" spans="26:38" x14ac:dyDescent="0.2">
      <c r="Z276" s="29"/>
      <c r="AA276" s="29"/>
      <c r="AB276" s="29"/>
      <c r="AC276" s="29"/>
      <c r="AD276" s="111"/>
      <c r="AE276" s="111"/>
      <c r="AF276" s="181"/>
      <c r="AG276" s="29"/>
      <c r="AH276" s="111"/>
      <c r="AI276" s="111"/>
      <c r="AJ276" s="111"/>
      <c r="AK276" s="109"/>
      <c r="AL276" s="109"/>
    </row>
    <row r="277" spans="26:38" x14ac:dyDescent="0.2">
      <c r="Z277" s="29"/>
      <c r="AA277" s="29"/>
      <c r="AB277" s="29"/>
      <c r="AC277" s="29"/>
      <c r="AD277" s="111"/>
      <c r="AE277" s="111"/>
      <c r="AF277" s="181"/>
      <c r="AG277" s="29"/>
      <c r="AH277" s="111"/>
      <c r="AI277" s="111"/>
      <c r="AJ277" s="111"/>
      <c r="AK277" s="109"/>
      <c r="AL277" s="109"/>
    </row>
    <row r="278" spans="26:38" x14ac:dyDescent="0.2">
      <c r="Z278" s="29"/>
      <c r="AA278" s="29"/>
      <c r="AB278" s="29"/>
      <c r="AC278" s="29"/>
      <c r="AD278" s="111"/>
      <c r="AE278" s="111"/>
      <c r="AF278" s="181"/>
      <c r="AG278" s="29"/>
      <c r="AH278" s="111"/>
      <c r="AI278" s="111"/>
      <c r="AJ278" s="111"/>
      <c r="AK278" s="109"/>
      <c r="AL278" s="109"/>
    </row>
  </sheetData>
  <sheetProtection password="9C9F" sheet="1" objects="1" scenarios="1" formatCells="0" formatColumns="0" formatRows="0"/>
  <mergeCells count="3">
    <mergeCell ref="B30:C30"/>
    <mergeCell ref="B7:C7"/>
    <mergeCell ref="B6:C6"/>
  </mergeCells>
  <phoneticPr fontId="4" type="noConversion"/>
  <conditionalFormatting sqref="D29:O29">
    <cfRule type="expression" dxfId="12" priority="1" stopIfTrue="1">
      <formula>D$254&gt;0</formula>
    </cfRule>
  </conditionalFormatting>
  <dataValidations count="1">
    <dataValidation allowBlank="1" showInputMessage="1" showErrorMessage="1" prompt="Enter category names on your Quick Budget or Budget by Month sheet.  Be sure you've selected your budget type on your budget sheet." sqref="C31:C252 C8:C27"/>
  </dataValidations>
  <hyperlinks>
    <hyperlink ref="B12" location="TADDINCOME" tooltip="Additional Income Rows: Click here, then Unhide rows via the Excel Format menu/ribbon above" display="+"/>
  </hyperlinks>
  <pageMargins left="0.59" right="0.75" top="0.48" bottom="0.78" header="0.5" footer="0.5"/>
  <pageSetup scale="61" fitToHeight="2"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9" r:id="rId4" name="Drop Down 13">
              <controlPr defaultSize="0" autoLine="0" autoPict="0">
                <anchor moveWithCells="1">
                  <from>
                    <xdr:col>21</xdr:col>
                    <xdr:colOff>428625</xdr:colOff>
                    <xdr:row>5</xdr:row>
                    <xdr:rowOff>47625</xdr:rowOff>
                  </from>
                  <to>
                    <xdr:col>22</xdr:col>
                    <xdr:colOff>285750</xdr:colOff>
                    <xdr:row>5</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12"/>
    <pageSetUpPr fitToPage="1"/>
  </sheetPr>
  <dimension ref="A1:AH288"/>
  <sheetViews>
    <sheetView showGridLines="0" showRowColHeaders="0" zoomScale="92" workbookViewId="0">
      <pane ySplit="6" topLeftCell="A7" activePane="bottomLeft" state="frozen"/>
      <selection pane="bottomLeft" activeCell="C8" sqref="C8"/>
    </sheetView>
  </sheetViews>
  <sheetFormatPr defaultRowHeight="12.75" x14ac:dyDescent="0.2"/>
  <cols>
    <col min="1" max="1" width="1.7109375" style="26" customWidth="1"/>
    <col min="2" max="2" width="2" style="3" customWidth="1"/>
    <col min="3" max="3" width="22.42578125" style="3" customWidth="1"/>
    <col min="4" max="4" width="1.7109375" style="3" customWidth="1"/>
    <col min="5" max="5" width="9.5703125" style="3" customWidth="1"/>
    <col min="6" max="6" width="10.85546875" style="3" customWidth="1"/>
    <col min="7" max="7" width="11.42578125" style="3" customWidth="1"/>
    <col min="8" max="8" width="2.140625" style="26" customWidth="1"/>
    <col min="9" max="9" width="4.42578125" style="26" customWidth="1"/>
    <col min="10" max="10" width="2.42578125" style="26" customWidth="1"/>
    <col min="11" max="11" width="16.7109375" style="26" customWidth="1"/>
    <col min="12" max="13" width="10.140625" style="26" customWidth="1"/>
    <col min="14" max="14" width="5.28515625" style="26" customWidth="1"/>
    <col min="15" max="16" width="9.140625" style="26"/>
    <col min="17" max="17" width="14.42578125" style="26" bestFit="1" customWidth="1"/>
    <col min="18" max="18" width="9.140625" style="26"/>
    <col min="19" max="19" width="12.140625" style="26" customWidth="1"/>
    <col min="20" max="20" width="9.140625" style="26"/>
    <col min="21" max="21" width="16.42578125" style="26" customWidth="1"/>
    <col min="22" max="22" width="3.7109375" style="26" customWidth="1"/>
    <col min="23" max="23" width="9.140625" style="26"/>
    <col min="24" max="25" width="9.28515625" style="26" bestFit="1" customWidth="1"/>
    <col min="26" max="27" width="9.140625" style="26"/>
    <col min="28" max="16384" width="9.140625" style="3"/>
  </cols>
  <sheetData>
    <row r="1" spans="1:32" x14ac:dyDescent="0.2">
      <c r="B1" s="26"/>
      <c r="C1" s="26"/>
      <c r="D1" s="26"/>
      <c r="E1" s="26"/>
      <c r="F1" s="26"/>
      <c r="G1" s="26"/>
      <c r="Q1" s="96"/>
      <c r="R1" s="96"/>
      <c r="S1" s="96"/>
      <c r="T1" s="96"/>
      <c r="U1" s="96"/>
      <c r="V1" s="96"/>
      <c r="W1" s="96"/>
      <c r="X1" s="96"/>
      <c r="Y1" s="96"/>
      <c r="Z1" s="96"/>
      <c r="AA1" s="96"/>
      <c r="AB1" s="95"/>
      <c r="AC1" s="95"/>
      <c r="AD1" s="95"/>
      <c r="AE1" s="95"/>
    </row>
    <row r="2" spans="1:32" x14ac:dyDescent="0.2">
      <c r="B2" s="26"/>
      <c r="C2" s="26"/>
      <c r="D2" s="26"/>
      <c r="E2" s="26"/>
      <c r="F2" s="26"/>
      <c r="G2" s="26"/>
      <c r="Q2" s="96"/>
      <c r="R2" s="96"/>
      <c r="S2" s="96"/>
      <c r="T2" s="96"/>
      <c r="U2" s="96"/>
      <c r="V2" s="96"/>
      <c r="W2" s="96"/>
      <c r="X2" s="96"/>
      <c r="Y2" s="96"/>
      <c r="Z2" s="96"/>
      <c r="AA2" s="96"/>
      <c r="AB2" s="95"/>
      <c r="AC2" s="95"/>
      <c r="AD2" s="95"/>
      <c r="AE2" s="95"/>
    </row>
    <row r="3" spans="1:32" x14ac:dyDescent="0.2">
      <c r="B3" s="26"/>
      <c r="C3" s="26"/>
      <c r="D3" s="26"/>
      <c r="E3" s="26"/>
      <c r="F3" s="26"/>
      <c r="G3" s="26"/>
      <c r="Q3" s="96"/>
      <c r="R3" s="96"/>
      <c r="S3" s="96"/>
      <c r="T3" s="96"/>
      <c r="U3" s="96"/>
      <c r="V3" s="96"/>
      <c r="W3" s="96"/>
      <c r="X3" s="96"/>
      <c r="Y3" s="96"/>
      <c r="Z3" s="96"/>
      <c r="AA3" s="96"/>
      <c r="AB3" s="95"/>
      <c r="AC3" s="95"/>
      <c r="AD3" s="95"/>
      <c r="AE3" s="95"/>
    </row>
    <row r="4" spans="1:32" ht="12.75" customHeight="1" x14ac:dyDescent="0.25">
      <c r="B4" s="53"/>
      <c r="C4" s="51"/>
      <c r="D4" s="26"/>
      <c r="E4" s="72"/>
      <c r="F4" s="73"/>
      <c r="G4" s="74"/>
      <c r="J4" s="306" t="str">
        <f>T255</f>
        <v>Jan</v>
      </c>
      <c r="K4" s="307"/>
      <c r="L4" s="307"/>
      <c r="M4" s="307"/>
      <c r="N4" s="307"/>
      <c r="O4" s="308"/>
      <c r="Q4" s="96"/>
      <c r="R4" s="96"/>
      <c r="S4" s="96"/>
      <c r="T4" s="96"/>
      <c r="U4" s="96"/>
      <c r="V4" s="96"/>
      <c r="W4" s="96"/>
      <c r="X4" s="96"/>
      <c r="Y4" s="96"/>
      <c r="Z4" s="96"/>
      <c r="AA4" s="96"/>
      <c r="AB4" s="95"/>
      <c r="AC4" s="95"/>
      <c r="AD4" s="95"/>
      <c r="AE4" s="95"/>
    </row>
    <row r="5" spans="1:32" ht="18" customHeight="1" x14ac:dyDescent="0.2">
      <c r="B5" s="26"/>
      <c r="C5" s="26"/>
      <c r="D5" s="26"/>
      <c r="E5" s="26"/>
      <c r="F5" s="77"/>
      <c r="G5" s="26"/>
      <c r="J5" s="307"/>
      <c r="K5" s="307"/>
      <c r="L5" s="307"/>
      <c r="M5" s="307"/>
      <c r="N5" s="307"/>
      <c r="O5" s="308"/>
      <c r="P5" s="96"/>
      <c r="Q5" s="96"/>
      <c r="R5" s="96"/>
      <c r="S5" s="96"/>
      <c r="T5" s="96"/>
      <c r="U5" s="96"/>
      <c r="V5" s="96"/>
      <c r="W5" s="96"/>
      <c r="X5" s="96"/>
      <c r="Y5" s="96"/>
      <c r="Z5" s="96"/>
      <c r="AA5" s="96"/>
      <c r="AB5" s="95"/>
      <c r="AC5" s="95"/>
      <c r="AD5" s="95"/>
      <c r="AE5" s="95"/>
      <c r="AF5" s="95"/>
    </row>
    <row r="6" spans="1:32" ht="21.95" customHeight="1" x14ac:dyDescent="0.2">
      <c r="A6" s="59"/>
      <c r="B6" s="297" t="str">
        <f>Tracking!B6</f>
        <v>Category Name</v>
      </c>
      <c r="C6" s="298"/>
      <c r="D6" s="83"/>
      <c r="E6" s="97" t="s">
        <v>51</v>
      </c>
      <c r="F6" s="97" t="s">
        <v>84</v>
      </c>
      <c r="G6" s="97" t="s">
        <v>152</v>
      </c>
      <c r="H6" s="98"/>
      <c r="I6" s="60"/>
      <c r="J6" s="60"/>
      <c r="K6" s="60"/>
      <c r="L6" s="60"/>
      <c r="M6" s="60"/>
      <c r="N6" s="60"/>
      <c r="O6" s="60"/>
      <c r="P6" s="96"/>
      <c r="Q6" s="96"/>
      <c r="R6" s="96"/>
      <c r="S6" s="96"/>
      <c r="T6" s="96"/>
      <c r="U6" s="96"/>
      <c r="V6" s="96"/>
      <c r="W6" s="96"/>
      <c r="X6" s="96"/>
      <c r="Y6" s="96"/>
      <c r="Z6" s="96"/>
      <c r="AA6" s="96"/>
      <c r="AB6" s="95"/>
      <c r="AC6" s="95"/>
      <c r="AD6" s="95"/>
      <c r="AE6" s="95"/>
      <c r="AF6" s="95"/>
    </row>
    <row r="7" spans="1:32" ht="20.25" customHeight="1" x14ac:dyDescent="0.25">
      <c r="A7" s="111"/>
      <c r="B7" s="304" t="str">
        <f>Tracking!B7</f>
        <v>Income</v>
      </c>
      <c r="C7" s="305"/>
      <c r="D7" s="8"/>
      <c r="E7" s="207">
        <f>SUM(E8:E27)</f>
        <v>0</v>
      </c>
      <c r="F7" s="207">
        <f>SUM(F8:F27)</f>
        <v>0</v>
      </c>
      <c r="G7" s="208">
        <f>SUM(G8:G27)</f>
        <v>0</v>
      </c>
      <c r="P7" s="96"/>
      <c r="Q7" s="96"/>
      <c r="R7" s="96"/>
      <c r="S7" s="96"/>
      <c r="T7" s="96"/>
      <c r="U7" s="96"/>
      <c r="V7" s="96"/>
      <c r="W7" s="96"/>
      <c r="X7" s="96"/>
      <c r="Y7" s="96"/>
      <c r="Z7" s="96"/>
      <c r="AA7" s="96"/>
      <c r="AB7" s="95"/>
      <c r="AC7" s="95"/>
      <c r="AD7" s="95"/>
      <c r="AE7" s="95"/>
      <c r="AF7" s="95"/>
    </row>
    <row r="8" spans="1:32" x14ac:dyDescent="0.2">
      <c r="A8" s="111">
        <v>3</v>
      </c>
      <c r="B8" s="7"/>
      <c r="C8" s="8" t="str">
        <f>Tracking!C8</f>
        <v>Salary/Wages (Bill)</v>
      </c>
      <c r="D8" s="8"/>
      <c r="E8" s="99">
        <f>IF(U$256,HLOOKUP(T$255,BUDGETM,A8,FALSE),IF(T$255="Full Year",Quick_Budget!H8,Quick_Budget!G8*QBMULTIPLE))</f>
        <v>0</v>
      </c>
      <c r="F8" s="99">
        <f t="shared" ref="F8:F27" si="0">HLOOKUP(T$255,TRACKING,A8,FALSE)</f>
        <v>0</v>
      </c>
      <c r="G8" s="100">
        <f>F8-E8</f>
        <v>0</v>
      </c>
      <c r="P8" s="96"/>
      <c r="Q8" s="96"/>
      <c r="R8" s="96"/>
      <c r="S8" s="96"/>
      <c r="T8" s="96"/>
      <c r="U8" s="96"/>
      <c r="V8" s="96"/>
      <c r="W8" s="96"/>
      <c r="X8" s="96"/>
      <c r="Y8" s="96"/>
      <c r="Z8" s="96"/>
      <c r="AA8" s="96"/>
      <c r="AB8" s="95"/>
      <c r="AC8" s="95"/>
      <c r="AD8" s="95"/>
      <c r="AE8" s="95"/>
      <c r="AF8" s="95"/>
    </row>
    <row r="9" spans="1:32" x14ac:dyDescent="0.2">
      <c r="A9" s="111">
        <f>A8+1</f>
        <v>4</v>
      </c>
      <c r="B9" s="7"/>
      <c r="C9" s="8" t="str">
        <f>Tracking!C9</f>
        <v>Salary/Wages (Jane)</v>
      </c>
      <c r="D9" s="8"/>
      <c r="E9" s="99">
        <f>IF(U$256,HLOOKUP(T$255,BUDGETM,A9,FALSE),IF(T$255="Full Year",Quick_Budget!H9,Quick_Budget!G9*QBMULTIPLE))</f>
        <v>0</v>
      </c>
      <c r="F9" s="99">
        <f t="shared" si="0"/>
        <v>0</v>
      </c>
      <c r="G9" s="100">
        <f>F9-E9</f>
        <v>0</v>
      </c>
      <c r="P9" s="96"/>
      <c r="Q9" s="96"/>
      <c r="R9" s="96"/>
      <c r="S9" s="96"/>
      <c r="T9" s="96"/>
      <c r="U9" s="96"/>
      <c r="V9" s="96"/>
      <c r="W9" s="96"/>
      <c r="X9" s="96"/>
      <c r="Y9" s="96"/>
      <c r="Z9" s="96"/>
      <c r="AA9" s="96"/>
      <c r="AB9" s="95"/>
      <c r="AC9" s="95"/>
      <c r="AD9" s="95"/>
      <c r="AE9" s="95"/>
      <c r="AF9" s="95"/>
    </row>
    <row r="10" spans="1:32" x14ac:dyDescent="0.2">
      <c r="A10" s="111">
        <f t="shared" ref="A10:A73" si="1">A9+1</f>
        <v>5</v>
      </c>
      <c r="B10" s="7"/>
      <c r="C10" s="8" t="str">
        <f>Tracking!C10</f>
        <v>Other</v>
      </c>
      <c r="D10" s="8"/>
      <c r="E10" s="99">
        <f>IF(U$256,HLOOKUP(T$255,BUDGETM,A10,FALSE),IF(T$255="Full Year",Quick_Budget!H10,Quick_Budget!G10*QBMULTIPLE))</f>
        <v>0</v>
      </c>
      <c r="F10" s="99">
        <f t="shared" si="0"/>
        <v>0</v>
      </c>
      <c r="G10" s="100">
        <f t="shared" ref="G10:G19" si="2">F10-E10</f>
        <v>0</v>
      </c>
      <c r="P10" s="96"/>
      <c r="Q10" s="96"/>
      <c r="R10" s="96"/>
      <c r="S10" s="96"/>
      <c r="T10" s="96"/>
      <c r="U10" s="96"/>
      <c r="V10" s="96"/>
      <c r="W10" s="96"/>
      <c r="X10" s="96"/>
      <c r="Y10" s="96"/>
      <c r="Z10" s="96"/>
      <c r="AA10" s="96"/>
      <c r="AB10" s="95"/>
      <c r="AC10" s="95"/>
      <c r="AD10" s="95"/>
      <c r="AE10" s="95"/>
      <c r="AF10" s="95"/>
    </row>
    <row r="11" spans="1:32" x14ac:dyDescent="0.2">
      <c r="A11" s="111">
        <f t="shared" si="1"/>
        <v>6</v>
      </c>
      <c r="B11" s="7"/>
      <c r="C11" s="8" t="str">
        <f>Tracking!C11</f>
        <v>Other</v>
      </c>
      <c r="D11" s="8"/>
      <c r="E11" s="99">
        <f>IF(U$256,HLOOKUP(T$255,BUDGETM,A11,FALSE),IF(T$255="Full Year",Quick_Budget!H11,Quick_Budget!G11*QBMULTIPLE))</f>
        <v>0</v>
      </c>
      <c r="F11" s="99">
        <f t="shared" si="0"/>
        <v>0</v>
      </c>
      <c r="G11" s="100">
        <f t="shared" si="2"/>
        <v>0</v>
      </c>
      <c r="P11" s="96"/>
      <c r="Q11" s="96"/>
      <c r="R11" s="96"/>
      <c r="S11" s="96"/>
      <c r="T11" s="96"/>
      <c r="U11" s="96"/>
      <c r="V11" s="96"/>
      <c r="W11" s="96"/>
      <c r="X11" s="96"/>
      <c r="Y11" s="96"/>
      <c r="Z11" s="96"/>
      <c r="AA11" s="96"/>
      <c r="AB11" s="95"/>
      <c r="AC11" s="95"/>
      <c r="AD11" s="95"/>
      <c r="AE11" s="95"/>
      <c r="AF11" s="95"/>
    </row>
    <row r="12" spans="1:32" x14ac:dyDescent="0.2">
      <c r="A12" s="111">
        <f t="shared" si="1"/>
        <v>7</v>
      </c>
      <c r="B12" s="193" t="s">
        <v>289</v>
      </c>
      <c r="C12" s="8" t="str">
        <f>Tracking!C12</f>
        <v>Other</v>
      </c>
      <c r="D12" s="8"/>
      <c r="E12" s="99">
        <f>IF(U$256,HLOOKUP(T$255,BUDGETM,A12,FALSE),IF(T$255="Full Year",Quick_Budget!H12,Quick_Budget!G12*QBMULTIPLE))</f>
        <v>0</v>
      </c>
      <c r="F12" s="99">
        <f t="shared" si="0"/>
        <v>0</v>
      </c>
      <c r="G12" s="100">
        <f t="shared" si="2"/>
        <v>0</v>
      </c>
      <c r="P12" s="96"/>
      <c r="Q12" s="96"/>
      <c r="R12" s="96"/>
      <c r="S12" s="96"/>
      <c r="T12" s="96"/>
      <c r="U12" s="96"/>
      <c r="V12" s="96"/>
      <c r="W12" s="96"/>
      <c r="X12" s="96"/>
      <c r="Y12" s="96"/>
      <c r="Z12" s="96"/>
      <c r="AA12" s="96"/>
      <c r="AB12" s="95"/>
      <c r="AC12" s="95"/>
      <c r="AD12" s="95"/>
      <c r="AE12" s="95"/>
      <c r="AF12" s="95"/>
    </row>
    <row r="13" spans="1:32" hidden="1" x14ac:dyDescent="0.2">
      <c r="A13" s="111">
        <f t="shared" si="1"/>
        <v>8</v>
      </c>
      <c r="B13" s="7"/>
      <c r="C13" s="8" t="str">
        <f>Tracking!C13</f>
        <v>Other</v>
      </c>
      <c r="D13" s="8"/>
      <c r="E13" s="99">
        <f>IF(U$256,HLOOKUP(T$255,BUDGETM,A13,FALSE),IF(T$255="Full Year",Quick_Budget!H13,Quick_Budget!G13*QBMULTIPLE))</f>
        <v>0</v>
      </c>
      <c r="F13" s="99">
        <f t="shared" si="0"/>
        <v>0</v>
      </c>
      <c r="G13" s="100">
        <f t="shared" si="2"/>
        <v>0</v>
      </c>
      <c r="P13" s="96"/>
      <c r="Q13" s="96"/>
      <c r="R13" s="96"/>
      <c r="S13" s="96"/>
      <c r="T13" s="96"/>
      <c r="U13" s="96"/>
      <c r="V13" s="96"/>
      <c r="W13" s="96"/>
      <c r="X13" s="96"/>
      <c r="Y13" s="96"/>
      <c r="Z13" s="96"/>
      <c r="AA13" s="96"/>
      <c r="AB13" s="95"/>
      <c r="AC13" s="95"/>
      <c r="AD13" s="95"/>
      <c r="AE13" s="95"/>
      <c r="AF13" s="95"/>
    </row>
    <row r="14" spans="1:32" hidden="1" x14ac:dyDescent="0.2">
      <c r="A14" s="111">
        <f t="shared" si="1"/>
        <v>9</v>
      </c>
      <c r="B14" s="7"/>
      <c r="C14" s="8" t="str">
        <f>Tracking!C14</f>
        <v>Other</v>
      </c>
      <c r="D14" s="8"/>
      <c r="E14" s="99">
        <f>IF(U$256,HLOOKUP(T$255,BUDGETM,A14,FALSE),IF(T$255="Full Year",Quick_Budget!H14,Quick_Budget!G14*QBMULTIPLE))</f>
        <v>0</v>
      </c>
      <c r="F14" s="99">
        <f t="shared" si="0"/>
        <v>0</v>
      </c>
      <c r="G14" s="100">
        <f t="shared" si="2"/>
        <v>0</v>
      </c>
      <c r="P14" s="96"/>
      <c r="Q14" s="96"/>
      <c r="R14" s="96"/>
      <c r="S14" s="96"/>
      <c r="T14" s="96"/>
      <c r="U14" s="96"/>
      <c r="V14" s="96"/>
      <c r="W14" s="96"/>
      <c r="X14" s="96"/>
      <c r="Y14" s="96"/>
      <c r="Z14" s="96"/>
      <c r="AA14" s="96"/>
      <c r="AB14" s="95"/>
      <c r="AC14" s="95"/>
      <c r="AD14" s="95"/>
      <c r="AE14" s="95"/>
      <c r="AF14" s="95"/>
    </row>
    <row r="15" spans="1:32" hidden="1" x14ac:dyDescent="0.2">
      <c r="A15" s="111">
        <f t="shared" si="1"/>
        <v>10</v>
      </c>
      <c r="B15" s="7"/>
      <c r="C15" s="8" t="str">
        <f>Tracking!C15</f>
        <v>Other</v>
      </c>
      <c r="D15" s="8"/>
      <c r="E15" s="99">
        <f>IF(U$256,HLOOKUP(T$255,BUDGETM,A15,FALSE),IF(T$255="Full Year",Quick_Budget!H15,Quick_Budget!G15*QBMULTIPLE))</f>
        <v>0</v>
      </c>
      <c r="F15" s="99">
        <f t="shared" si="0"/>
        <v>0</v>
      </c>
      <c r="G15" s="100">
        <f t="shared" si="2"/>
        <v>0</v>
      </c>
      <c r="P15" s="96"/>
      <c r="Q15" s="96"/>
      <c r="R15" s="96"/>
      <c r="S15" s="96"/>
      <c r="T15" s="96"/>
      <c r="U15" s="96"/>
      <c r="V15" s="96"/>
      <c r="W15" s="96"/>
      <c r="X15" s="96"/>
      <c r="Y15" s="96"/>
      <c r="Z15" s="96"/>
      <c r="AA15" s="96"/>
      <c r="AB15" s="95"/>
      <c r="AC15" s="95"/>
      <c r="AD15" s="95"/>
      <c r="AE15" s="95"/>
      <c r="AF15" s="95"/>
    </row>
    <row r="16" spans="1:32" hidden="1" x14ac:dyDescent="0.2">
      <c r="A16" s="111">
        <f t="shared" si="1"/>
        <v>11</v>
      </c>
      <c r="B16" s="7"/>
      <c r="C16" s="8" t="str">
        <f>Tracking!C16</f>
        <v>Other</v>
      </c>
      <c r="D16" s="8"/>
      <c r="E16" s="99">
        <f>IF(U$256,HLOOKUP(T$255,BUDGETM,A16,FALSE),IF(T$255="Full Year",Quick_Budget!H16,Quick_Budget!G16*QBMULTIPLE))</f>
        <v>0</v>
      </c>
      <c r="F16" s="99">
        <f t="shared" si="0"/>
        <v>0</v>
      </c>
      <c r="G16" s="100">
        <f t="shared" si="2"/>
        <v>0</v>
      </c>
      <c r="P16" s="96"/>
      <c r="Q16" s="96"/>
      <c r="R16" s="96"/>
      <c r="S16" s="96"/>
      <c r="T16" s="96"/>
      <c r="U16" s="96"/>
      <c r="V16" s="96"/>
      <c r="W16" s="96"/>
      <c r="X16" s="96"/>
      <c r="Y16" s="96"/>
      <c r="Z16" s="96"/>
      <c r="AA16" s="96"/>
      <c r="AB16" s="95"/>
      <c r="AC16" s="95"/>
      <c r="AD16" s="95"/>
      <c r="AE16" s="95"/>
      <c r="AF16" s="95"/>
    </row>
    <row r="17" spans="1:32" hidden="1" x14ac:dyDescent="0.2">
      <c r="A17" s="111">
        <f t="shared" si="1"/>
        <v>12</v>
      </c>
      <c r="B17" s="7"/>
      <c r="C17" s="8" t="str">
        <f>Tracking!C17</f>
        <v>Other</v>
      </c>
      <c r="D17" s="8"/>
      <c r="E17" s="99">
        <f>IF(U$256,HLOOKUP(T$255,BUDGETM,A17,FALSE),IF(T$255="Full Year",Quick_Budget!H17,Quick_Budget!G17*QBMULTIPLE))</f>
        <v>0</v>
      </c>
      <c r="F17" s="99">
        <f t="shared" si="0"/>
        <v>0</v>
      </c>
      <c r="G17" s="100">
        <f t="shared" si="2"/>
        <v>0</v>
      </c>
      <c r="P17" s="96"/>
      <c r="Q17" s="96"/>
      <c r="R17" s="96"/>
      <c r="S17" s="96"/>
      <c r="T17" s="96"/>
      <c r="U17" s="96"/>
      <c r="V17" s="96"/>
      <c r="W17" s="96"/>
      <c r="X17" s="96"/>
      <c r="Y17" s="96"/>
      <c r="Z17" s="96"/>
      <c r="AA17" s="96"/>
      <c r="AB17" s="95"/>
      <c r="AC17" s="95"/>
      <c r="AD17" s="95"/>
      <c r="AE17" s="95"/>
      <c r="AF17" s="95"/>
    </row>
    <row r="18" spans="1:32" hidden="1" x14ac:dyDescent="0.2">
      <c r="A18" s="111">
        <f t="shared" si="1"/>
        <v>13</v>
      </c>
      <c r="B18" s="7"/>
      <c r="C18" s="8" t="str">
        <f>Tracking!C18</f>
        <v>Other</v>
      </c>
      <c r="D18" s="8"/>
      <c r="E18" s="99">
        <f>IF(U$256,HLOOKUP(T$255,BUDGETM,A18,FALSE),IF(T$255="Full Year",Quick_Budget!H18,Quick_Budget!G18*QBMULTIPLE))</f>
        <v>0</v>
      </c>
      <c r="F18" s="99">
        <f t="shared" si="0"/>
        <v>0</v>
      </c>
      <c r="G18" s="100">
        <f t="shared" si="2"/>
        <v>0</v>
      </c>
      <c r="P18" s="96"/>
      <c r="Q18" s="96"/>
      <c r="R18" s="96"/>
      <c r="S18" s="96"/>
      <c r="T18" s="96"/>
      <c r="U18" s="96"/>
      <c r="V18" s="96"/>
      <c r="W18" s="96"/>
      <c r="X18" s="96"/>
      <c r="Y18" s="96"/>
      <c r="Z18" s="96"/>
      <c r="AA18" s="96"/>
      <c r="AB18" s="95"/>
      <c r="AC18" s="95"/>
      <c r="AD18" s="95"/>
      <c r="AE18" s="95"/>
      <c r="AF18" s="95"/>
    </row>
    <row r="19" spans="1:32" hidden="1" x14ac:dyDescent="0.2">
      <c r="A19" s="111">
        <f t="shared" si="1"/>
        <v>14</v>
      </c>
      <c r="B19" s="7"/>
      <c r="C19" s="8" t="str">
        <f>Tracking!C19</f>
        <v>Other</v>
      </c>
      <c r="D19" s="8"/>
      <c r="E19" s="99">
        <f>IF(U$256,HLOOKUP(T$255,BUDGETM,A19,FALSE),IF(T$255="Full Year",Quick_Budget!H19,Quick_Budget!G19*QBMULTIPLE))</f>
        <v>0</v>
      </c>
      <c r="F19" s="99">
        <f t="shared" si="0"/>
        <v>0</v>
      </c>
      <c r="G19" s="100">
        <f t="shared" si="2"/>
        <v>0</v>
      </c>
      <c r="P19" s="96"/>
      <c r="Q19" s="96"/>
      <c r="R19" s="96"/>
      <c r="S19" s="96"/>
      <c r="T19" s="96"/>
      <c r="U19" s="96"/>
      <c r="V19" s="96"/>
      <c r="W19" s="96"/>
      <c r="X19" s="96"/>
      <c r="Y19" s="96"/>
      <c r="Z19" s="96"/>
      <c r="AA19" s="96"/>
      <c r="AB19" s="95"/>
      <c r="AC19" s="95"/>
      <c r="AD19" s="95"/>
      <c r="AE19" s="95"/>
      <c r="AF19" s="95"/>
    </row>
    <row r="20" spans="1:32" hidden="1" x14ac:dyDescent="0.2">
      <c r="A20" s="111">
        <f t="shared" si="1"/>
        <v>15</v>
      </c>
      <c r="B20" s="7"/>
      <c r="C20" s="8" t="str">
        <f>Tracking!C20</f>
        <v>Other</v>
      </c>
      <c r="D20" s="8"/>
      <c r="E20" s="99">
        <f>IF(U$256,HLOOKUP(T$255,BUDGETM,A20,FALSE),IF(T$255="Full Year",Quick_Budget!H20,Quick_Budget!G20*QBMULTIPLE))</f>
        <v>0</v>
      </c>
      <c r="F20" s="99">
        <f t="shared" si="0"/>
        <v>0</v>
      </c>
      <c r="G20" s="100">
        <f>F20-E20</f>
        <v>0</v>
      </c>
      <c r="P20" s="96"/>
      <c r="Q20" s="96"/>
      <c r="R20" s="96"/>
      <c r="S20" s="96"/>
      <c r="T20" s="96"/>
      <c r="U20" s="96"/>
      <c r="V20" s="96"/>
      <c r="W20" s="96"/>
      <c r="X20" s="96"/>
      <c r="Y20" s="96"/>
      <c r="Z20" s="96"/>
      <c r="AA20" s="96"/>
      <c r="AB20" s="95"/>
      <c r="AC20" s="95"/>
      <c r="AD20" s="95"/>
      <c r="AE20" s="95"/>
      <c r="AF20" s="95"/>
    </row>
    <row r="21" spans="1:32" hidden="1" x14ac:dyDescent="0.2">
      <c r="A21" s="111">
        <f t="shared" si="1"/>
        <v>16</v>
      </c>
      <c r="B21" s="7"/>
      <c r="C21" s="8" t="str">
        <f>Tracking!C21</f>
        <v>Other</v>
      </c>
      <c r="D21" s="8"/>
      <c r="E21" s="99">
        <f>IF(U$256,HLOOKUP(T$255,BUDGETM,A21,FALSE),IF(T$255="Full Year",Quick_Budget!H21,Quick_Budget!G21*QBMULTIPLE))</f>
        <v>0</v>
      </c>
      <c r="F21" s="99">
        <f t="shared" si="0"/>
        <v>0</v>
      </c>
      <c r="G21" s="100">
        <f t="shared" ref="G21:G26" si="3">F21-E21</f>
        <v>0</v>
      </c>
      <c r="P21" s="96"/>
      <c r="Q21" s="96"/>
      <c r="R21" s="96"/>
      <c r="S21" s="96"/>
      <c r="T21" s="96"/>
      <c r="U21" s="96"/>
      <c r="V21" s="96"/>
      <c r="W21" s="96"/>
      <c r="X21" s="96"/>
      <c r="Y21" s="96"/>
      <c r="Z21" s="96"/>
      <c r="AA21" s="96"/>
      <c r="AB21" s="95"/>
      <c r="AC21" s="95"/>
      <c r="AD21" s="95"/>
      <c r="AE21" s="95"/>
      <c r="AF21" s="95"/>
    </row>
    <row r="22" spans="1:32" hidden="1" x14ac:dyDescent="0.2">
      <c r="A22" s="111">
        <f t="shared" si="1"/>
        <v>17</v>
      </c>
      <c r="B22" s="7"/>
      <c r="C22" s="8" t="str">
        <f>Tracking!C22</f>
        <v>Other</v>
      </c>
      <c r="D22" s="8"/>
      <c r="E22" s="99">
        <f>IF(U$256,HLOOKUP(T$255,BUDGETM,A22,FALSE),IF(T$255="Full Year",Quick_Budget!H22,Quick_Budget!G22*QBMULTIPLE))</f>
        <v>0</v>
      </c>
      <c r="F22" s="99">
        <f t="shared" si="0"/>
        <v>0</v>
      </c>
      <c r="G22" s="100">
        <f t="shared" si="3"/>
        <v>0</v>
      </c>
      <c r="P22" s="96"/>
      <c r="Q22" s="96"/>
      <c r="R22" s="96"/>
      <c r="S22" s="96"/>
      <c r="T22" s="96"/>
      <c r="U22" s="96"/>
      <c r="V22" s="96"/>
      <c r="W22" s="96"/>
      <c r="X22" s="96"/>
      <c r="Y22" s="96"/>
      <c r="Z22" s="96"/>
      <c r="AA22" s="96"/>
      <c r="AB22" s="95"/>
      <c r="AC22" s="95"/>
      <c r="AD22" s="95"/>
      <c r="AE22" s="95"/>
      <c r="AF22" s="95"/>
    </row>
    <row r="23" spans="1:32" hidden="1" x14ac:dyDescent="0.2">
      <c r="A23" s="111">
        <f t="shared" si="1"/>
        <v>18</v>
      </c>
      <c r="B23" s="7"/>
      <c r="C23" s="8" t="str">
        <f>Tracking!C23</f>
        <v>Other</v>
      </c>
      <c r="D23" s="8"/>
      <c r="E23" s="99">
        <f>IF(U$256,HLOOKUP(T$255,BUDGETM,A23,FALSE),IF(T$255="Full Year",Quick_Budget!H23,Quick_Budget!G23*QBMULTIPLE))</f>
        <v>0</v>
      </c>
      <c r="F23" s="99">
        <f t="shared" si="0"/>
        <v>0</v>
      </c>
      <c r="G23" s="100">
        <f t="shared" si="3"/>
        <v>0</v>
      </c>
      <c r="P23" s="96"/>
      <c r="Q23" s="96"/>
      <c r="R23" s="96"/>
      <c r="S23" s="96"/>
      <c r="T23" s="96"/>
      <c r="U23" s="96"/>
      <c r="V23" s="96"/>
      <c r="W23" s="96"/>
      <c r="X23" s="96"/>
      <c r="Y23" s="96"/>
      <c r="Z23" s="96"/>
      <c r="AA23" s="96"/>
      <c r="AB23" s="95"/>
      <c r="AC23" s="95"/>
      <c r="AD23" s="95"/>
      <c r="AE23" s="95"/>
      <c r="AF23" s="95"/>
    </row>
    <row r="24" spans="1:32" hidden="1" x14ac:dyDescent="0.2">
      <c r="A24" s="111">
        <f t="shared" si="1"/>
        <v>19</v>
      </c>
      <c r="B24" s="7"/>
      <c r="C24" s="8" t="str">
        <f>Tracking!C24</f>
        <v>Other</v>
      </c>
      <c r="D24" s="8"/>
      <c r="E24" s="99">
        <f>IF(U$256,HLOOKUP(T$255,BUDGETM,A24,FALSE),IF(T$255="Full Year",Quick_Budget!H24,Quick_Budget!G24*QBMULTIPLE))</f>
        <v>0</v>
      </c>
      <c r="F24" s="99">
        <f t="shared" si="0"/>
        <v>0</v>
      </c>
      <c r="G24" s="100">
        <f t="shared" si="3"/>
        <v>0</v>
      </c>
      <c r="P24" s="96"/>
      <c r="Q24" s="96"/>
      <c r="R24" s="96"/>
      <c r="S24" s="96"/>
      <c r="T24" s="96"/>
      <c r="U24" s="96"/>
      <c r="V24" s="96"/>
      <c r="W24" s="96"/>
      <c r="X24" s="96"/>
      <c r="Y24" s="96"/>
      <c r="Z24" s="96"/>
      <c r="AA24" s="96"/>
      <c r="AB24" s="95"/>
      <c r="AC24" s="95"/>
      <c r="AD24" s="95"/>
      <c r="AE24" s="95"/>
      <c r="AF24" s="95"/>
    </row>
    <row r="25" spans="1:32" hidden="1" x14ac:dyDescent="0.2">
      <c r="A25" s="111">
        <f t="shared" si="1"/>
        <v>20</v>
      </c>
      <c r="B25" s="7"/>
      <c r="C25" s="8" t="str">
        <f>Tracking!C25</f>
        <v>Other</v>
      </c>
      <c r="D25" s="8"/>
      <c r="E25" s="99">
        <f>IF(U$256,HLOOKUP(T$255,BUDGETM,A25,FALSE),IF(T$255="Full Year",Quick_Budget!H25,Quick_Budget!G25*QBMULTIPLE))</f>
        <v>0</v>
      </c>
      <c r="F25" s="99">
        <f t="shared" si="0"/>
        <v>0</v>
      </c>
      <c r="G25" s="100">
        <f t="shared" si="3"/>
        <v>0</v>
      </c>
      <c r="P25" s="96"/>
      <c r="Q25" s="96"/>
      <c r="R25" s="96"/>
      <c r="S25" s="96"/>
      <c r="T25" s="96"/>
      <c r="U25" s="96"/>
      <c r="V25" s="96"/>
      <c r="W25" s="96"/>
      <c r="X25" s="96"/>
      <c r="Y25" s="96"/>
      <c r="Z25" s="96"/>
      <c r="AA25" s="96"/>
      <c r="AB25" s="95"/>
      <c r="AC25" s="95"/>
      <c r="AD25" s="95"/>
      <c r="AE25" s="95"/>
      <c r="AF25" s="95"/>
    </row>
    <row r="26" spans="1:32" hidden="1" x14ac:dyDescent="0.2">
      <c r="A26" s="111">
        <f t="shared" si="1"/>
        <v>21</v>
      </c>
      <c r="B26" s="7"/>
      <c r="C26" s="8" t="str">
        <f>Tracking!C26</f>
        <v>Other</v>
      </c>
      <c r="D26" s="8"/>
      <c r="E26" s="99">
        <f>IF(U$256,HLOOKUP(T$255,BUDGETM,A26,FALSE),IF(T$255="Full Year",Quick_Budget!H26,Quick_Budget!G26*QBMULTIPLE))</f>
        <v>0</v>
      </c>
      <c r="F26" s="99">
        <f t="shared" si="0"/>
        <v>0</v>
      </c>
      <c r="G26" s="100">
        <f t="shared" si="3"/>
        <v>0</v>
      </c>
      <c r="P26" s="96"/>
      <c r="Q26" s="96"/>
      <c r="R26" s="96"/>
      <c r="S26" s="96"/>
      <c r="T26" s="96"/>
      <c r="U26" s="96"/>
      <c r="V26" s="96"/>
      <c r="W26" s="96"/>
      <c r="X26" s="96"/>
      <c r="Y26" s="96"/>
      <c r="Z26" s="96"/>
      <c r="AA26" s="96"/>
      <c r="AB26" s="95"/>
      <c r="AC26" s="95"/>
      <c r="AD26" s="95"/>
      <c r="AE26" s="95"/>
      <c r="AF26" s="95"/>
    </row>
    <row r="27" spans="1:32" hidden="1" x14ac:dyDescent="0.2">
      <c r="A27" s="111">
        <f t="shared" si="1"/>
        <v>22</v>
      </c>
      <c r="B27" s="7"/>
      <c r="C27" s="8" t="str">
        <f>Tracking!C27</f>
        <v>Other</v>
      </c>
      <c r="D27" s="8"/>
      <c r="E27" s="99">
        <f>IF(U$256,HLOOKUP(T$255,BUDGETM,A27,FALSE),IF(T$255="Full Year",Quick_Budget!H27,Quick_Budget!G27*QBMULTIPLE))</f>
        <v>0</v>
      </c>
      <c r="F27" s="99">
        <f t="shared" si="0"/>
        <v>0</v>
      </c>
      <c r="G27" s="100">
        <f>F27-E27</f>
        <v>0</v>
      </c>
      <c r="P27" s="96"/>
      <c r="Q27" s="96"/>
      <c r="R27" s="96"/>
      <c r="S27" s="96"/>
      <c r="T27" s="96"/>
      <c r="U27" s="96"/>
      <c r="V27" s="96"/>
      <c r="W27" s="96"/>
      <c r="X27" s="96"/>
      <c r="Y27" s="96"/>
      <c r="Z27" s="96"/>
      <c r="AA27" s="96"/>
      <c r="AB27" s="95"/>
      <c r="AC27" s="95"/>
      <c r="AD27" s="95"/>
      <c r="AE27" s="95"/>
      <c r="AF27" s="95"/>
    </row>
    <row r="28" spans="1:32" ht="6" customHeight="1" x14ac:dyDescent="0.2">
      <c r="A28" s="111">
        <f t="shared" si="1"/>
        <v>23</v>
      </c>
      <c r="B28" s="11"/>
      <c r="C28" s="12"/>
      <c r="D28" s="12"/>
      <c r="E28" s="101"/>
      <c r="F28" s="101"/>
      <c r="G28" s="102"/>
      <c r="P28" s="96"/>
      <c r="Q28" s="96"/>
      <c r="R28" s="96"/>
      <c r="S28" s="96"/>
      <c r="T28" s="96"/>
      <c r="U28" s="96"/>
      <c r="V28" s="96"/>
      <c r="W28" s="96"/>
      <c r="X28" s="96"/>
      <c r="Y28" s="96"/>
      <c r="Z28" s="96"/>
      <c r="AA28" s="96"/>
      <c r="AB28" s="95"/>
      <c r="AC28" s="95"/>
      <c r="AD28" s="95"/>
      <c r="AE28" s="95"/>
      <c r="AF28" s="95"/>
    </row>
    <row r="29" spans="1:32" ht="11.25" customHeight="1" x14ac:dyDescent="0.2">
      <c r="A29" s="111">
        <f t="shared" si="1"/>
        <v>24</v>
      </c>
      <c r="B29" s="134"/>
      <c r="C29" s="135"/>
      <c r="D29" s="135"/>
      <c r="E29" s="141"/>
      <c r="F29" s="141"/>
      <c r="G29" s="142"/>
      <c r="H29" s="93"/>
      <c r="I29" s="93"/>
      <c r="J29" s="93"/>
      <c r="K29" s="93"/>
      <c r="L29" s="93"/>
      <c r="M29" s="93"/>
      <c r="N29" s="93"/>
      <c r="O29" s="93"/>
      <c r="P29" s="96"/>
      <c r="Q29" s="96"/>
      <c r="R29" s="96"/>
      <c r="S29" s="96"/>
      <c r="T29" s="96"/>
      <c r="U29" s="96"/>
      <c r="V29" s="96"/>
      <c r="W29" s="96"/>
      <c r="X29" s="96"/>
      <c r="Y29" s="96"/>
      <c r="Z29" s="96"/>
      <c r="AA29" s="96"/>
      <c r="AB29" s="95"/>
      <c r="AC29" s="95"/>
      <c r="AD29" s="95"/>
      <c r="AE29" s="95"/>
      <c r="AF29" s="95"/>
    </row>
    <row r="30" spans="1:32" ht="18" customHeight="1" x14ac:dyDescent="0.25">
      <c r="A30" s="111">
        <f t="shared" si="1"/>
        <v>25</v>
      </c>
      <c r="B30" s="304" t="str">
        <f>Tracking!B30</f>
        <v>Spending</v>
      </c>
      <c r="C30" s="305"/>
      <c r="D30" s="28"/>
      <c r="E30" s="207">
        <f>E31+E48+E65+E82+E99+E116+E133+E150+E167+E184+E201+E218+E235</f>
        <v>0</v>
      </c>
      <c r="F30" s="207">
        <f>F31+F48+F65+F82+F99+F116+F133+F150+F167+F184+F201+F218+F235</f>
        <v>0</v>
      </c>
      <c r="G30" s="253">
        <f>G31+G48+G65+G82+G99+G116+G133+G150+G167+G184+G201+G218+G235</f>
        <v>0</v>
      </c>
      <c r="P30" s="96"/>
      <c r="AF30" s="95"/>
    </row>
    <row r="31" spans="1:32" ht="12.75" customHeight="1" x14ac:dyDescent="0.2">
      <c r="A31" s="111">
        <f t="shared" si="1"/>
        <v>26</v>
      </c>
      <c r="B31" s="1"/>
      <c r="C31" s="92" t="str">
        <f>Tracking!C31</f>
        <v>Transportation</v>
      </c>
      <c r="D31" s="8"/>
      <c r="E31" s="103">
        <f>SUM(E32:E46)</f>
        <v>0</v>
      </c>
      <c r="F31" s="103">
        <f>SUM(F32:F46)</f>
        <v>0</v>
      </c>
      <c r="G31" s="252">
        <f t="shared" ref="G31:G46" si="4">F31-E31</f>
        <v>0</v>
      </c>
      <c r="P31" s="96"/>
      <c r="AF31" s="95"/>
    </row>
    <row r="32" spans="1:32" ht="12.75" customHeight="1" x14ac:dyDescent="0.2">
      <c r="A32" s="111">
        <f t="shared" si="1"/>
        <v>27</v>
      </c>
      <c r="B32" s="1"/>
      <c r="C32" s="8" t="str">
        <f>Tracking!C32</f>
        <v>Auto Loan/Lease</v>
      </c>
      <c r="D32" s="8"/>
      <c r="E32" s="99">
        <f>IF(U$256,HLOOKUP(T$255,BUDGETM,A32,FALSE),IF(T$255="Full Year",Quick_Budget!H32,Quick_Budget!G32*QBMULTIPLE))</f>
        <v>0</v>
      </c>
      <c r="F32" s="99">
        <f t="shared" ref="F32:F46" si="5">HLOOKUP(T$255,TRACKING,A31+1,FALSE)</f>
        <v>0</v>
      </c>
      <c r="G32" s="100">
        <f t="shared" si="4"/>
        <v>0</v>
      </c>
      <c r="P32" s="96"/>
      <c r="AF32" s="95"/>
    </row>
    <row r="33" spans="1:34" ht="12.75" customHeight="1" x14ac:dyDescent="0.2">
      <c r="A33" s="111">
        <f t="shared" si="1"/>
        <v>28</v>
      </c>
      <c r="B33" s="1"/>
      <c r="C33" s="8" t="str">
        <f>Tracking!C33</f>
        <v xml:space="preserve">Insurance </v>
      </c>
      <c r="D33" s="8"/>
      <c r="E33" s="99">
        <f>IF(U$256,HLOOKUP(T$255,BUDGETM,A33,FALSE),IF(T$255="Full Year",Quick_Budget!H33,Quick_Budget!G33*QBMULTIPLE))</f>
        <v>0</v>
      </c>
      <c r="F33" s="99">
        <f t="shared" si="5"/>
        <v>0</v>
      </c>
      <c r="G33" s="100">
        <f t="shared" si="4"/>
        <v>0</v>
      </c>
      <c r="P33" s="96"/>
      <c r="AF33" s="95"/>
    </row>
    <row r="34" spans="1:34" ht="12.75" customHeight="1" x14ac:dyDescent="0.2">
      <c r="A34" s="111">
        <f t="shared" si="1"/>
        <v>29</v>
      </c>
      <c r="B34" s="1"/>
      <c r="C34" s="8" t="str">
        <f>Tracking!C34</f>
        <v>John's bus pass</v>
      </c>
      <c r="D34" s="8"/>
      <c r="E34" s="99">
        <f>IF(U$256,HLOOKUP(T$255,BUDGETM,A34,FALSE),IF(T$255="Full Year",Quick_Budget!H34,Quick_Budget!G34*QBMULTIPLE))</f>
        <v>0</v>
      </c>
      <c r="F34" s="99">
        <f t="shared" si="5"/>
        <v>0</v>
      </c>
      <c r="G34" s="100">
        <f t="shared" si="4"/>
        <v>0</v>
      </c>
      <c r="P34" s="96"/>
      <c r="AF34" s="95"/>
    </row>
    <row r="35" spans="1:34" ht="12.75" customHeight="1" x14ac:dyDescent="0.2">
      <c r="A35" s="111">
        <f t="shared" si="1"/>
        <v>30</v>
      </c>
      <c r="B35" s="1"/>
      <c r="C35" s="8" t="str">
        <f>Tracking!C35</f>
        <v>Gas Money</v>
      </c>
      <c r="D35" s="8"/>
      <c r="E35" s="99">
        <f>IF(U$256,HLOOKUP(T$255,BUDGETM,A35,FALSE),IF(T$255="Full Year",Quick_Budget!H35,Quick_Budget!G35*QBMULTIPLE))</f>
        <v>0</v>
      </c>
      <c r="F35" s="99">
        <f t="shared" si="5"/>
        <v>0</v>
      </c>
      <c r="G35" s="100">
        <f t="shared" si="4"/>
        <v>0</v>
      </c>
      <c r="P35" s="96"/>
      <c r="AF35" s="95"/>
    </row>
    <row r="36" spans="1:34" ht="12.75" customHeight="1" x14ac:dyDescent="0.2">
      <c r="A36" s="111">
        <f t="shared" si="1"/>
        <v>31</v>
      </c>
      <c r="B36" s="1"/>
      <c r="C36" s="8" t="str">
        <f>Tracking!C36</f>
        <v>Maintenance</v>
      </c>
      <c r="D36" s="8"/>
      <c r="E36" s="99">
        <f>IF(U$256,HLOOKUP(T$255,BUDGETM,A36,FALSE),IF(T$255="Full Year",Quick_Budget!H36,Quick_Budget!G36*QBMULTIPLE))</f>
        <v>0</v>
      </c>
      <c r="F36" s="99">
        <f t="shared" si="5"/>
        <v>0</v>
      </c>
      <c r="G36" s="100">
        <f t="shared" si="4"/>
        <v>0</v>
      </c>
      <c r="P36" s="96"/>
      <c r="AF36" s="95"/>
    </row>
    <row r="37" spans="1:34" ht="12.75" customHeight="1" x14ac:dyDescent="0.2">
      <c r="A37" s="111">
        <f t="shared" si="1"/>
        <v>32</v>
      </c>
      <c r="B37" s="1"/>
      <c r="C37" s="8" t="str">
        <f>Tracking!C37</f>
        <v>Registration/Inspection</v>
      </c>
      <c r="D37" s="8"/>
      <c r="E37" s="99">
        <f>IF(U$256,HLOOKUP(T$255,BUDGETM,A37,FALSE),IF(T$255="Full Year",Quick_Budget!H37,Quick_Budget!G37*QBMULTIPLE))</f>
        <v>0</v>
      </c>
      <c r="F37" s="99">
        <f t="shared" si="5"/>
        <v>0</v>
      </c>
      <c r="G37" s="100">
        <f t="shared" si="4"/>
        <v>0</v>
      </c>
      <c r="P37" s="96"/>
      <c r="AF37" s="95"/>
    </row>
    <row r="38" spans="1:34" ht="12.75" customHeight="1" x14ac:dyDescent="0.2">
      <c r="A38" s="111">
        <f t="shared" si="1"/>
        <v>33</v>
      </c>
      <c r="B38" s="1"/>
      <c r="C38" s="8" t="str">
        <f>Tracking!C38</f>
        <v>Other</v>
      </c>
      <c r="D38" s="8"/>
      <c r="E38" s="99">
        <f>IF(U$256,HLOOKUP(T$255,BUDGETM,A38,FALSE),IF(T$255="Full Year",Quick_Budget!H38,Quick_Budget!G38*QBMULTIPLE))</f>
        <v>0</v>
      </c>
      <c r="F38" s="99">
        <f t="shared" si="5"/>
        <v>0</v>
      </c>
      <c r="G38" s="100">
        <f t="shared" si="4"/>
        <v>0</v>
      </c>
      <c r="P38" s="96"/>
      <c r="AF38" s="95"/>
    </row>
    <row r="39" spans="1:34" ht="12.75" customHeight="1" x14ac:dyDescent="0.2">
      <c r="A39" s="111">
        <f t="shared" si="1"/>
        <v>34</v>
      </c>
      <c r="B39" s="1"/>
      <c r="C39" s="8" t="str">
        <f>Tracking!C39</f>
        <v>Other</v>
      </c>
      <c r="D39" s="8"/>
      <c r="E39" s="99">
        <f>IF(U$256,HLOOKUP(T$255,BUDGETM,A39,FALSE),IF(T$255="Full Year",Quick_Budget!H39,Quick_Budget!G39*QBMULTIPLE))</f>
        <v>0</v>
      </c>
      <c r="F39" s="99">
        <f t="shared" si="5"/>
        <v>0</v>
      </c>
      <c r="G39" s="100">
        <f t="shared" ref="G39:G44" si="6">F39-E39</f>
        <v>0</v>
      </c>
      <c r="P39" s="96"/>
      <c r="AF39" s="95"/>
    </row>
    <row r="40" spans="1:34" ht="12.75" customHeight="1" x14ac:dyDescent="0.2">
      <c r="A40" s="111">
        <f t="shared" si="1"/>
        <v>35</v>
      </c>
      <c r="B40" s="1"/>
      <c r="C40" s="8" t="str">
        <f>Tracking!C40</f>
        <v>Other</v>
      </c>
      <c r="D40" s="8"/>
      <c r="E40" s="99">
        <f>IF(U$256,HLOOKUP(T$255,BUDGETM,A40,FALSE),IF(T$255="Full Year",Quick_Budget!H40,Quick_Budget!G40*QBMULTIPLE))</f>
        <v>0</v>
      </c>
      <c r="F40" s="99">
        <f t="shared" si="5"/>
        <v>0</v>
      </c>
      <c r="G40" s="100">
        <f t="shared" si="6"/>
        <v>0</v>
      </c>
      <c r="P40" s="96"/>
      <c r="AF40" s="95"/>
    </row>
    <row r="41" spans="1:34" ht="12.75" customHeight="1" x14ac:dyDescent="0.2">
      <c r="A41" s="111">
        <f t="shared" si="1"/>
        <v>36</v>
      </c>
      <c r="B41" s="1"/>
      <c r="C41" s="8" t="str">
        <f>Tracking!C41</f>
        <v>Other</v>
      </c>
      <c r="D41" s="8"/>
      <c r="E41" s="99">
        <f>IF(U$256,HLOOKUP(T$255,BUDGETM,A41,FALSE),IF(T$255="Full Year",Quick_Budget!H41,Quick_Budget!G41*QBMULTIPLE))</f>
        <v>0</v>
      </c>
      <c r="F41" s="99">
        <f t="shared" si="5"/>
        <v>0</v>
      </c>
      <c r="G41" s="100">
        <f t="shared" si="6"/>
        <v>0</v>
      </c>
      <c r="P41" s="96"/>
      <c r="AF41" s="95"/>
    </row>
    <row r="42" spans="1:34" ht="12.75" hidden="1" customHeight="1" x14ac:dyDescent="0.2">
      <c r="A42" s="111">
        <f t="shared" si="1"/>
        <v>37</v>
      </c>
      <c r="B42" s="1"/>
      <c r="C42" s="8" t="str">
        <f>Tracking!C42</f>
        <v>Other</v>
      </c>
      <c r="D42" s="8"/>
      <c r="E42" s="99">
        <f>IF(U$256,HLOOKUP(T$255,BUDGETM,A42,FALSE),IF(T$255="Full Year",Quick_Budget!H42,Quick_Budget!G42*QBMULTIPLE))</f>
        <v>0</v>
      </c>
      <c r="F42" s="99">
        <f t="shared" si="5"/>
        <v>0</v>
      </c>
      <c r="G42" s="100">
        <f t="shared" si="6"/>
        <v>0</v>
      </c>
      <c r="P42" s="96"/>
      <c r="AF42" s="95"/>
    </row>
    <row r="43" spans="1:34" ht="12.75" hidden="1" customHeight="1" x14ac:dyDescent="0.2">
      <c r="A43" s="111">
        <f t="shared" si="1"/>
        <v>38</v>
      </c>
      <c r="B43" s="1"/>
      <c r="C43" s="8" t="str">
        <f>Tracking!C43</f>
        <v>Other</v>
      </c>
      <c r="D43" s="8"/>
      <c r="E43" s="99">
        <f>IF(U$256,HLOOKUP(T$255,BUDGETM,A43,FALSE),IF(T$255="Full Year",Quick_Budget!H43,Quick_Budget!G43*QBMULTIPLE))</f>
        <v>0</v>
      </c>
      <c r="F43" s="99">
        <f t="shared" si="5"/>
        <v>0</v>
      </c>
      <c r="G43" s="100">
        <f t="shared" si="6"/>
        <v>0</v>
      </c>
      <c r="P43" s="96"/>
      <c r="AF43" s="95"/>
    </row>
    <row r="44" spans="1:34" ht="12.75" hidden="1" customHeight="1" x14ac:dyDescent="0.2">
      <c r="A44" s="111">
        <f t="shared" si="1"/>
        <v>39</v>
      </c>
      <c r="B44" s="1"/>
      <c r="C44" s="8" t="str">
        <f>Tracking!C44</f>
        <v>Other</v>
      </c>
      <c r="D44" s="8"/>
      <c r="E44" s="99">
        <f>IF(U$256,HLOOKUP(T$255,BUDGETM,A44,FALSE),IF(T$255="Full Year",Quick_Budget!H44,Quick_Budget!G44*QBMULTIPLE))</f>
        <v>0</v>
      </c>
      <c r="F44" s="99">
        <f t="shared" si="5"/>
        <v>0</v>
      </c>
      <c r="G44" s="100">
        <f t="shared" si="6"/>
        <v>0</v>
      </c>
      <c r="P44" s="96"/>
      <c r="AF44" s="95"/>
    </row>
    <row r="45" spans="1:34" ht="12.75" hidden="1" customHeight="1" x14ac:dyDescent="0.2">
      <c r="A45" s="111">
        <f t="shared" si="1"/>
        <v>40</v>
      </c>
      <c r="B45" s="1"/>
      <c r="C45" s="8" t="str">
        <f>Tracking!C45</f>
        <v>Other</v>
      </c>
      <c r="D45" s="8"/>
      <c r="E45" s="99">
        <f>IF(U$256,HLOOKUP(T$255,BUDGETM,A45,FALSE),IF(T$255="Full Year",Quick_Budget!H45,Quick_Budget!G45*QBMULTIPLE))</f>
        <v>0</v>
      </c>
      <c r="F45" s="99">
        <f t="shared" si="5"/>
        <v>0</v>
      </c>
      <c r="G45" s="100">
        <f t="shared" si="4"/>
        <v>0</v>
      </c>
      <c r="P45" s="96"/>
      <c r="AF45" s="95"/>
      <c r="AG45" s="95"/>
      <c r="AH45" s="95"/>
    </row>
    <row r="46" spans="1:34" ht="12.75" hidden="1" customHeight="1" x14ac:dyDescent="0.2">
      <c r="A46" s="111">
        <f t="shared" si="1"/>
        <v>41</v>
      </c>
      <c r="B46" s="1"/>
      <c r="C46" s="8" t="str">
        <f>Tracking!C46</f>
        <v>Other</v>
      </c>
      <c r="D46" s="8"/>
      <c r="E46" s="99">
        <f>IF(U$256,HLOOKUP(T$255,BUDGETM,A46,FALSE),IF(T$255="Full Year",Quick_Budget!H46,Quick_Budget!G46*QBMULTIPLE))</f>
        <v>0</v>
      </c>
      <c r="F46" s="99">
        <f t="shared" si="5"/>
        <v>0</v>
      </c>
      <c r="G46" s="100">
        <f t="shared" si="4"/>
        <v>0</v>
      </c>
      <c r="P46" s="96"/>
      <c r="AF46" s="95"/>
      <c r="AG46" s="95"/>
      <c r="AH46" s="95"/>
    </row>
    <row r="47" spans="1:34" x14ac:dyDescent="0.2">
      <c r="A47" s="111">
        <f t="shared" si="1"/>
        <v>42</v>
      </c>
      <c r="B47" s="1"/>
      <c r="C47" s="8"/>
      <c r="D47" s="8"/>
      <c r="E47" s="105"/>
      <c r="F47" s="105"/>
      <c r="G47" s="106"/>
      <c r="P47" s="96"/>
      <c r="AF47" s="95"/>
      <c r="AG47" s="95"/>
      <c r="AH47" s="95"/>
    </row>
    <row r="48" spans="1:34" x14ac:dyDescent="0.2">
      <c r="A48" s="111">
        <f t="shared" si="1"/>
        <v>43</v>
      </c>
      <c r="B48" s="1"/>
      <c r="C48" s="92" t="str">
        <f>Tracking!C48</f>
        <v>Home</v>
      </c>
      <c r="D48" s="8"/>
      <c r="E48" s="103">
        <f>SUM(E49:E63)</f>
        <v>0</v>
      </c>
      <c r="F48" s="103">
        <f>SUM(F49:F63)</f>
        <v>0</v>
      </c>
      <c r="G48" s="104">
        <f>SUM(G49:G63)</f>
        <v>0</v>
      </c>
      <c r="P48" s="96"/>
      <c r="AF48" s="95"/>
      <c r="AG48" s="95"/>
      <c r="AH48" s="95"/>
    </row>
    <row r="49" spans="1:34" x14ac:dyDescent="0.2">
      <c r="A49" s="111">
        <f t="shared" si="1"/>
        <v>44</v>
      </c>
      <c r="B49" s="1"/>
      <c r="C49" s="8" t="str">
        <f>Tracking!C49</f>
        <v>Mortgage</v>
      </c>
      <c r="D49" s="8"/>
      <c r="E49" s="99">
        <f>IF(U$256,HLOOKUP(T$255,BUDGETM,A49,FALSE),IF(T$255="Full Year",Quick_Budget!H49,Quick_Budget!G49*QBMULTIPLE))</f>
        <v>0</v>
      </c>
      <c r="F49" s="99">
        <f t="shared" ref="F49:F63" si="7">HLOOKUP(T$255,TRACKING,A48+1,FALSE)</f>
        <v>0</v>
      </c>
      <c r="G49" s="100">
        <f t="shared" ref="G49:G63" si="8">F49-E49</f>
        <v>0</v>
      </c>
      <c r="P49" s="96"/>
      <c r="AF49" s="95"/>
      <c r="AG49" s="95"/>
      <c r="AH49" s="95"/>
    </row>
    <row r="50" spans="1:34" x14ac:dyDescent="0.2">
      <c r="A50" s="111">
        <f t="shared" si="1"/>
        <v>45</v>
      </c>
      <c r="B50" s="1"/>
      <c r="C50" s="8" t="str">
        <f>Tracking!C50</f>
        <v>Rent</v>
      </c>
      <c r="D50" s="8"/>
      <c r="E50" s="99">
        <f>IF(U$256,HLOOKUP(T$255,BUDGETM,A50,FALSE),IF(T$255="Full Year",Quick_Budget!H50,Quick_Budget!G50*QBMULTIPLE))</f>
        <v>0</v>
      </c>
      <c r="F50" s="99">
        <f t="shared" si="7"/>
        <v>0</v>
      </c>
      <c r="G50" s="100">
        <f t="shared" si="8"/>
        <v>0</v>
      </c>
      <c r="P50" s="96"/>
      <c r="Q50" s="95"/>
      <c r="R50" s="95"/>
      <c r="S50" s="95"/>
      <c r="T50" s="95"/>
      <c r="U50" s="95"/>
      <c r="V50" s="95"/>
      <c r="W50" s="95"/>
      <c r="X50" s="95"/>
      <c r="Y50" s="95"/>
      <c r="Z50" s="95"/>
      <c r="AA50" s="95"/>
      <c r="AB50" s="95"/>
      <c r="AC50" s="95"/>
      <c r="AD50" s="95"/>
      <c r="AE50" s="95"/>
      <c r="AF50" s="95"/>
      <c r="AG50" s="95"/>
      <c r="AH50" s="95"/>
    </row>
    <row r="51" spans="1:34" x14ac:dyDescent="0.2">
      <c r="A51" s="111">
        <f t="shared" si="1"/>
        <v>46</v>
      </c>
      <c r="B51" s="1"/>
      <c r="C51" s="8" t="str">
        <f>Tracking!C51</f>
        <v>Maintenance</v>
      </c>
      <c r="D51" s="8"/>
      <c r="E51" s="99">
        <f>IF(U$256,HLOOKUP(T$255,BUDGETM,A51,FALSE),IF(T$255="Full Year",Quick_Budget!H51,Quick_Budget!G51*QBMULTIPLE))</f>
        <v>0</v>
      </c>
      <c r="F51" s="99">
        <f t="shared" si="7"/>
        <v>0</v>
      </c>
      <c r="G51" s="100">
        <f t="shared" si="8"/>
        <v>0</v>
      </c>
      <c r="P51" s="96"/>
      <c r="Q51" s="109"/>
      <c r="R51" s="109"/>
      <c r="S51" s="109"/>
      <c r="T51" s="109"/>
      <c r="U51" s="109"/>
      <c r="V51" s="109"/>
      <c r="W51" s="109"/>
      <c r="X51" s="109"/>
      <c r="Y51" s="109"/>
      <c r="Z51" s="109"/>
      <c r="AA51" s="109"/>
      <c r="AB51" s="109"/>
      <c r="AC51" s="109"/>
      <c r="AD51" s="109"/>
      <c r="AE51" s="109"/>
      <c r="AF51" s="95"/>
      <c r="AG51" s="95"/>
      <c r="AH51" s="95"/>
    </row>
    <row r="52" spans="1:34" x14ac:dyDescent="0.2">
      <c r="A52" s="111">
        <f t="shared" si="1"/>
        <v>47</v>
      </c>
      <c r="B52" s="1"/>
      <c r="C52" s="8" t="str">
        <f>Tracking!C52</f>
        <v>Insurance</v>
      </c>
      <c r="D52" s="8"/>
      <c r="E52" s="99">
        <f>IF(U$256,HLOOKUP(T$255,BUDGETM,A52,FALSE),IF(T$255="Full Year",Quick_Budget!H52,Quick_Budget!G52*QBMULTIPLE))</f>
        <v>0</v>
      </c>
      <c r="F52" s="99">
        <f t="shared" si="7"/>
        <v>0</v>
      </c>
      <c r="G52" s="100">
        <f t="shared" si="8"/>
        <v>0</v>
      </c>
      <c r="P52" s="96"/>
      <c r="Q52" s="109"/>
      <c r="R52" s="109"/>
      <c r="S52" s="109"/>
      <c r="T52" s="109"/>
      <c r="U52" s="109"/>
      <c r="V52" s="109"/>
      <c r="W52" s="109"/>
      <c r="X52" s="109"/>
      <c r="Y52" s="109"/>
      <c r="Z52" s="109"/>
      <c r="AA52" s="109"/>
      <c r="AB52" s="109"/>
      <c r="AC52" s="109"/>
      <c r="AD52" s="109"/>
      <c r="AE52" s="109"/>
      <c r="AF52" s="95"/>
      <c r="AG52" s="95"/>
      <c r="AH52" s="95"/>
    </row>
    <row r="53" spans="1:34" x14ac:dyDescent="0.2">
      <c r="A53" s="111">
        <f t="shared" si="1"/>
        <v>48</v>
      </c>
      <c r="B53" s="1"/>
      <c r="C53" s="8" t="str">
        <f>Tracking!C53</f>
        <v>Furniture</v>
      </c>
      <c r="D53" s="8"/>
      <c r="E53" s="99">
        <f>IF(U$256,HLOOKUP(T$255,BUDGETM,A53,FALSE),IF(T$255="Full Year",Quick_Budget!H53,Quick_Budget!G53*QBMULTIPLE))</f>
        <v>0</v>
      </c>
      <c r="F53" s="99">
        <f t="shared" si="7"/>
        <v>0</v>
      </c>
      <c r="G53" s="100">
        <f t="shared" si="8"/>
        <v>0</v>
      </c>
      <c r="P53" s="96"/>
      <c r="Q53" s="109"/>
      <c r="R53" s="109"/>
      <c r="S53" s="109"/>
      <c r="T53" s="109"/>
      <c r="U53" s="109"/>
      <c r="V53" s="109"/>
      <c r="W53" s="109"/>
      <c r="X53" s="109"/>
      <c r="Y53" s="109"/>
      <c r="Z53" s="109"/>
      <c r="AA53" s="109"/>
      <c r="AB53" s="109"/>
      <c r="AC53" s="109"/>
      <c r="AD53" s="109"/>
      <c r="AE53" s="109"/>
      <c r="AF53" s="95"/>
      <c r="AG53" s="95"/>
      <c r="AH53" s="95"/>
    </row>
    <row r="54" spans="1:34" x14ac:dyDescent="0.2">
      <c r="A54" s="111">
        <f t="shared" si="1"/>
        <v>49</v>
      </c>
      <c r="B54" s="1"/>
      <c r="C54" s="8" t="str">
        <f>Tracking!C54</f>
        <v>Household Supplies</v>
      </c>
      <c r="D54" s="8"/>
      <c r="E54" s="99">
        <f>IF(U$256,HLOOKUP(T$255,BUDGETM,A54,FALSE),IF(T$255="Full Year",Quick_Budget!H54,Quick_Budget!G54*QBMULTIPLE))</f>
        <v>0</v>
      </c>
      <c r="F54" s="99">
        <f t="shared" si="7"/>
        <v>0</v>
      </c>
      <c r="G54" s="100">
        <f t="shared" si="8"/>
        <v>0</v>
      </c>
      <c r="P54" s="96"/>
      <c r="Q54" s="3"/>
      <c r="R54" s="3"/>
      <c r="S54" s="3"/>
      <c r="T54" s="3"/>
      <c r="U54" s="3"/>
      <c r="V54" s="3"/>
      <c r="W54" s="3"/>
      <c r="X54" s="3"/>
      <c r="Y54" s="3"/>
      <c r="Z54" s="3"/>
      <c r="AA54" s="3"/>
      <c r="AE54" s="95"/>
      <c r="AF54" s="95"/>
      <c r="AG54" s="95"/>
      <c r="AH54" s="95"/>
    </row>
    <row r="55" spans="1:34" x14ac:dyDescent="0.2">
      <c r="A55" s="111">
        <f t="shared" si="1"/>
        <v>50</v>
      </c>
      <c r="B55" s="1"/>
      <c r="C55" s="8" t="str">
        <f>Tracking!C55</f>
        <v>Groceries</v>
      </c>
      <c r="D55" s="8"/>
      <c r="E55" s="99">
        <f>IF(U$256,HLOOKUP(T$255,BUDGETM,A55,FALSE),IF(T$255="Full Year",Quick_Budget!H55,Quick_Budget!G55*QBMULTIPLE))</f>
        <v>0</v>
      </c>
      <c r="F55" s="99">
        <f t="shared" si="7"/>
        <v>0</v>
      </c>
      <c r="G55" s="100">
        <f t="shared" si="8"/>
        <v>0</v>
      </c>
      <c r="P55" s="96"/>
      <c r="Q55" s="3"/>
      <c r="R55" s="3"/>
      <c r="S55" s="3"/>
      <c r="T55" s="3"/>
      <c r="U55" s="3"/>
      <c r="V55" s="3"/>
      <c r="W55" s="3"/>
      <c r="X55" s="3"/>
      <c r="Y55" s="3"/>
      <c r="Z55" s="3"/>
      <c r="AA55" s="3"/>
      <c r="AE55" s="95"/>
      <c r="AF55" s="95"/>
      <c r="AG55" s="95"/>
      <c r="AH55" s="95"/>
    </row>
    <row r="56" spans="1:34" x14ac:dyDescent="0.2">
      <c r="A56" s="111">
        <f t="shared" si="1"/>
        <v>51</v>
      </c>
      <c r="B56" s="1"/>
      <c r="C56" s="8" t="str">
        <f>Tracking!C56</f>
        <v>Real Estate Tax</v>
      </c>
      <c r="D56" s="8"/>
      <c r="E56" s="99">
        <f>IF(U$256,HLOOKUP(T$255,BUDGETM,A56,FALSE),IF(T$255="Full Year",Quick_Budget!H56,Quick_Budget!G56*QBMULTIPLE))</f>
        <v>0</v>
      </c>
      <c r="F56" s="99">
        <f t="shared" si="7"/>
        <v>0</v>
      </c>
      <c r="G56" s="100">
        <f t="shared" si="8"/>
        <v>0</v>
      </c>
      <c r="P56" s="96"/>
      <c r="Q56" s="3"/>
      <c r="R56" s="3"/>
      <c r="S56" s="3"/>
      <c r="T56" s="3"/>
      <c r="U56" s="3"/>
      <c r="V56" s="3"/>
      <c r="W56" s="3"/>
      <c r="X56" s="3"/>
      <c r="Y56" s="3"/>
      <c r="Z56" s="3"/>
      <c r="AA56" s="3"/>
      <c r="AE56" s="95"/>
      <c r="AF56" s="95"/>
      <c r="AG56" s="95"/>
      <c r="AH56" s="95"/>
    </row>
    <row r="57" spans="1:34" x14ac:dyDescent="0.2">
      <c r="A57" s="111">
        <f t="shared" si="1"/>
        <v>52</v>
      </c>
      <c r="B57" s="1"/>
      <c r="C57" s="8" t="str">
        <f>Tracking!C57</f>
        <v>Other</v>
      </c>
      <c r="D57" s="8"/>
      <c r="E57" s="99">
        <f>IF(U$256,HLOOKUP(T$255,BUDGETM,A57,FALSE),IF(T$255="Full Year",Quick_Budget!H57,Quick_Budget!G57*QBMULTIPLE))</f>
        <v>0</v>
      </c>
      <c r="F57" s="99">
        <f t="shared" si="7"/>
        <v>0</v>
      </c>
      <c r="G57" s="100">
        <f t="shared" ref="G57:G62" si="9">F57-E57</f>
        <v>0</v>
      </c>
      <c r="P57" s="96"/>
      <c r="Q57" s="3"/>
      <c r="R57" s="3"/>
      <c r="S57" s="3"/>
      <c r="T57" s="3"/>
      <c r="U57" s="3"/>
      <c r="V57" s="3"/>
      <c r="W57" s="3"/>
      <c r="X57" s="3"/>
      <c r="Y57" s="3"/>
      <c r="Z57" s="3"/>
      <c r="AA57" s="3"/>
      <c r="AE57" s="95"/>
      <c r="AF57" s="95"/>
      <c r="AG57" s="95"/>
      <c r="AH57" s="95"/>
    </row>
    <row r="58" spans="1:34" x14ac:dyDescent="0.2">
      <c r="A58" s="111">
        <f t="shared" si="1"/>
        <v>53</v>
      </c>
      <c r="B58" s="1"/>
      <c r="C58" s="8" t="str">
        <f>Tracking!C58</f>
        <v>Other</v>
      </c>
      <c r="D58" s="8"/>
      <c r="E58" s="99">
        <f>IF(U$256,HLOOKUP(T$255,BUDGETM,A58,FALSE),IF(T$255="Full Year",Quick_Budget!H58,Quick_Budget!G58*QBMULTIPLE))</f>
        <v>0</v>
      </c>
      <c r="F58" s="99">
        <f t="shared" si="7"/>
        <v>0</v>
      </c>
      <c r="G58" s="100">
        <f t="shared" si="9"/>
        <v>0</v>
      </c>
      <c r="P58" s="96"/>
      <c r="Q58" s="3"/>
      <c r="R58" s="3"/>
      <c r="S58" s="3"/>
      <c r="T58" s="3"/>
      <c r="U58" s="3"/>
      <c r="V58" s="3"/>
      <c r="W58" s="3"/>
      <c r="X58" s="3"/>
      <c r="Y58" s="3"/>
      <c r="Z58" s="3"/>
      <c r="AA58" s="3"/>
      <c r="AE58" s="95"/>
      <c r="AF58" s="95"/>
      <c r="AG58" s="95"/>
      <c r="AH58" s="95"/>
    </row>
    <row r="59" spans="1:34" ht="12.75" hidden="1" customHeight="1" x14ac:dyDescent="0.2">
      <c r="A59" s="111">
        <f t="shared" si="1"/>
        <v>54</v>
      </c>
      <c r="B59" s="1"/>
      <c r="C59" s="8" t="str">
        <f>Tracking!C59</f>
        <v>Other</v>
      </c>
      <c r="D59" s="8"/>
      <c r="E59" s="99">
        <f>IF(U$256,HLOOKUP(T$255,BUDGETM,A59,FALSE),IF(T$255="Full Year",Quick_Budget!H59,Quick_Budget!G59*QBMULTIPLE))</f>
        <v>0</v>
      </c>
      <c r="F59" s="99">
        <f t="shared" si="7"/>
        <v>0</v>
      </c>
      <c r="G59" s="100">
        <f t="shared" si="9"/>
        <v>0</v>
      </c>
      <c r="P59" s="96"/>
      <c r="Q59" s="3"/>
      <c r="R59" s="3"/>
      <c r="S59" s="3"/>
      <c r="T59" s="3"/>
      <c r="U59" s="3"/>
      <c r="V59" s="3"/>
      <c r="W59" s="3"/>
      <c r="X59" s="3"/>
      <c r="Y59" s="3"/>
      <c r="Z59" s="3"/>
      <c r="AA59" s="3"/>
      <c r="AE59" s="95"/>
      <c r="AF59" s="95"/>
      <c r="AG59" s="95"/>
      <c r="AH59" s="95"/>
    </row>
    <row r="60" spans="1:34" ht="12.75" hidden="1" customHeight="1" x14ac:dyDescent="0.2">
      <c r="A60" s="111">
        <f t="shared" si="1"/>
        <v>55</v>
      </c>
      <c r="B60" s="1"/>
      <c r="C60" s="8" t="str">
        <f>Tracking!C60</f>
        <v>Other</v>
      </c>
      <c r="D60" s="8"/>
      <c r="E60" s="99">
        <f>IF(U$256,HLOOKUP(T$255,BUDGETM,A60,FALSE),IF(T$255="Full Year",Quick_Budget!H60,Quick_Budget!G60*QBMULTIPLE))</f>
        <v>0</v>
      </c>
      <c r="F60" s="99">
        <f t="shared" si="7"/>
        <v>0</v>
      </c>
      <c r="G60" s="100">
        <f t="shared" si="9"/>
        <v>0</v>
      </c>
      <c r="P60" s="96"/>
      <c r="Q60" s="3"/>
      <c r="R60" s="3"/>
      <c r="S60" s="3"/>
      <c r="T60" s="3"/>
      <c r="U60" s="3"/>
      <c r="V60" s="3"/>
      <c r="W60" s="3"/>
      <c r="X60" s="3"/>
      <c r="Y60" s="3"/>
      <c r="Z60" s="3"/>
      <c r="AA60" s="3"/>
      <c r="AE60" s="95"/>
      <c r="AF60" s="95"/>
      <c r="AG60" s="95"/>
      <c r="AH60" s="95"/>
    </row>
    <row r="61" spans="1:34" ht="12.75" hidden="1" customHeight="1" x14ac:dyDescent="0.2">
      <c r="A61" s="111">
        <f t="shared" si="1"/>
        <v>56</v>
      </c>
      <c r="B61" s="1"/>
      <c r="C61" s="8" t="str">
        <f>Tracking!C61</f>
        <v>Other</v>
      </c>
      <c r="D61" s="8"/>
      <c r="E61" s="99">
        <f>IF(U$256,HLOOKUP(T$255,BUDGETM,A61,FALSE),IF(T$255="Full Year",Quick_Budget!H61,Quick_Budget!G61*QBMULTIPLE))</f>
        <v>0</v>
      </c>
      <c r="F61" s="99">
        <f t="shared" si="7"/>
        <v>0</v>
      </c>
      <c r="G61" s="100">
        <f t="shared" si="9"/>
        <v>0</v>
      </c>
      <c r="P61" s="96"/>
      <c r="Q61" s="3"/>
      <c r="R61" s="3"/>
      <c r="S61" s="3"/>
      <c r="T61" s="3"/>
      <c r="U61" s="3"/>
      <c r="V61" s="3"/>
      <c r="W61" s="3"/>
      <c r="X61" s="3"/>
      <c r="Y61" s="3"/>
      <c r="Z61" s="3"/>
      <c r="AA61" s="3"/>
      <c r="AE61" s="95"/>
      <c r="AF61" s="95"/>
      <c r="AG61" s="95"/>
      <c r="AH61" s="95"/>
    </row>
    <row r="62" spans="1:34" ht="12.75" hidden="1" customHeight="1" x14ac:dyDescent="0.2">
      <c r="A62" s="111">
        <f t="shared" si="1"/>
        <v>57</v>
      </c>
      <c r="B62" s="1"/>
      <c r="C62" s="8" t="str">
        <f>Tracking!C62</f>
        <v>Other</v>
      </c>
      <c r="D62" s="8"/>
      <c r="E62" s="99">
        <f>IF(U$256,HLOOKUP(T$255,BUDGETM,A62,FALSE),IF(T$255="Full Year",Quick_Budget!H62,Quick_Budget!G62*QBMULTIPLE))</f>
        <v>0</v>
      </c>
      <c r="F62" s="99">
        <f t="shared" si="7"/>
        <v>0</v>
      </c>
      <c r="G62" s="100">
        <f t="shared" si="9"/>
        <v>0</v>
      </c>
      <c r="P62" s="96"/>
      <c r="Q62" s="3"/>
      <c r="R62" s="3"/>
      <c r="S62" s="3"/>
      <c r="T62" s="3"/>
      <c r="U62" s="3"/>
      <c r="V62" s="3"/>
      <c r="W62" s="3"/>
      <c r="X62" s="3"/>
      <c r="Y62" s="3"/>
      <c r="Z62" s="3"/>
      <c r="AA62" s="3"/>
      <c r="AE62" s="95"/>
      <c r="AF62" s="95"/>
      <c r="AG62" s="95"/>
      <c r="AH62" s="95"/>
    </row>
    <row r="63" spans="1:34" ht="12.75" hidden="1" customHeight="1" x14ac:dyDescent="0.2">
      <c r="A63" s="111">
        <f t="shared" si="1"/>
        <v>58</v>
      </c>
      <c r="B63" s="1"/>
      <c r="C63" s="8" t="str">
        <f>Tracking!C63</f>
        <v>Other</v>
      </c>
      <c r="D63" s="8"/>
      <c r="E63" s="99">
        <f>IF(U$256,HLOOKUP(T$255,BUDGETM,A63,FALSE),IF(T$255="Full Year",Quick_Budget!H63,Quick_Budget!G63*QBMULTIPLE))</f>
        <v>0</v>
      </c>
      <c r="F63" s="99">
        <f t="shared" si="7"/>
        <v>0</v>
      </c>
      <c r="G63" s="100">
        <f t="shared" si="8"/>
        <v>0</v>
      </c>
      <c r="P63" s="96"/>
      <c r="Q63" s="3"/>
      <c r="R63" s="3"/>
      <c r="S63" s="3"/>
      <c r="T63" s="3"/>
      <c r="U63" s="3"/>
      <c r="V63" s="3"/>
      <c r="W63" s="3"/>
      <c r="X63" s="3"/>
      <c r="Y63" s="3"/>
      <c r="Z63" s="3"/>
      <c r="AA63" s="3"/>
      <c r="AE63" s="95"/>
      <c r="AF63" s="95"/>
      <c r="AG63" s="95"/>
      <c r="AH63" s="95"/>
    </row>
    <row r="64" spans="1:34" x14ac:dyDescent="0.2">
      <c r="A64" s="111">
        <f t="shared" si="1"/>
        <v>59</v>
      </c>
      <c r="B64" s="1"/>
      <c r="C64" s="8"/>
      <c r="D64" s="8"/>
      <c r="E64" s="105"/>
      <c r="F64" s="105"/>
      <c r="G64" s="106"/>
      <c r="P64" s="96"/>
      <c r="Q64" s="3"/>
      <c r="R64" s="3"/>
      <c r="S64" s="3"/>
      <c r="T64" s="3"/>
      <c r="U64" s="3"/>
      <c r="V64" s="3"/>
      <c r="W64" s="3"/>
      <c r="X64" s="3"/>
      <c r="Y64" s="3"/>
      <c r="Z64" s="3"/>
      <c r="AA64" s="3"/>
      <c r="AE64" s="95"/>
      <c r="AF64" s="95"/>
      <c r="AG64" s="95"/>
      <c r="AH64" s="95"/>
    </row>
    <row r="65" spans="1:34" x14ac:dyDescent="0.2">
      <c r="A65" s="111">
        <f t="shared" si="1"/>
        <v>60</v>
      </c>
      <c r="B65" s="1"/>
      <c r="C65" s="92" t="str">
        <f>Tracking!C65</f>
        <v>Utilities</v>
      </c>
      <c r="D65" s="8"/>
      <c r="E65" s="103">
        <f>SUM(E66:E80)</f>
        <v>0</v>
      </c>
      <c r="F65" s="103">
        <f>SUM(F66:F80)</f>
        <v>0</v>
      </c>
      <c r="G65" s="104">
        <f>SUM(G66:G80)</f>
        <v>0</v>
      </c>
      <c r="P65" s="96"/>
      <c r="Q65" s="3"/>
      <c r="R65" s="3"/>
      <c r="S65" s="3"/>
      <c r="T65" s="3"/>
      <c r="U65" s="3"/>
      <c r="V65" s="3"/>
      <c r="W65" s="3"/>
      <c r="X65" s="3"/>
      <c r="Y65" s="3"/>
      <c r="Z65" s="3"/>
      <c r="AA65" s="3"/>
      <c r="AE65" s="95"/>
      <c r="AF65" s="95"/>
      <c r="AG65" s="95"/>
      <c r="AH65" s="95"/>
    </row>
    <row r="66" spans="1:34" x14ac:dyDescent="0.2">
      <c r="A66" s="111">
        <f t="shared" si="1"/>
        <v>61</v>
      </c>
      <c r="B66" s="1"/>
      <c r="C66" s="8" t="str">
        <f>Tracking!C66</f>
        <v>Phone - Home</v>
      </c>
      <c r="D66" s="8"/>
      <c r="E66" s="99">
        <f>IF(U$256,HLOOKUP(T$255,BUDGETM,A66,FALSE),IF(T$255="Full Year",Quick_Budget!H66,Quick_Budget!G66*QBMULTIPLE))</f>
        <v>0</v>
      </c>
      <c r="F66" s="99">
        <f t="shared" ref="F66:F80" si="10">HLOOKUP(T$255,TRACKING,A65+1,FALSE)</f>
        <v>0</v>
      </c>
      <c r="G66" s="100">
        <f t="shared" ref="G66:G80" si="11">F66-E66</f>
        <v>0</v>
      </c>
      <c r="P66" s="96"/>
      <c r="Q66" s="3"/>
      <c r="R66" s="3"/>
      <c r="S66" s="3"/>
      <c r="T66" s="3"/>
      <c r="U66" s="3"/>
      <c r="V66" s="3"/>
      <c r="W66" s="3"/>
      <c r="X66" s="3"/>
      <c r="Y66" s="3"/>
      <c r="Z66" s="3"/>
      <c r="AA66" s="3"/>
      <c r="AE66" s="95"/>
      <c r="AF66" s="95"/>
      <c r="AG66" s="95"/>
      <c r="AH66" s="95"/>
    </row>
    <row r="67" spans="1:34" x14ac:dyDescent="0.2">
      <c r="A67" s="111">
        <f t="shared" si="1"/>
        <v>62</v>
      </c>
      <c r="B67" s="1"/>
      <c r="C67" s="8" t="str">
        <f>Tracking!C67</f>
        <v>Phone - Cell</v>
      </c>
      <c r="D67" s="8"/>
      <c r="E67" s="99">
        <f>IF(U$256,HLOOKUP(T$255,BUDGETM,A67,FALSE),IF(T$255="Full Year",Quick_Budget!H67,Quick_Budget!G67*QBMULTIPLE))</f>
        <v>0</v>
      </c>
      <c r="F67" s="99">
        <f t="shared" si="10"/>
        <v>0</v>
      </c>
      <c r="G67" s="100">
        <f t="shared" si="11"/>
        <v>0</v>
      </c>
      <c r="P67" s="96"/>
      <c r="Q67" s="3"/>
      <c r="R67" s="3"/>
      <c r="S67" s="3"/>
      <c r="T67" s="3"/>
      <c r="U67" s="3"/>
      <c r="V67" s="3"/>
      <c r="W67" s="3"/>
      <c r="X67" s="3"/>
      <c r="Y67" s="3"/>
      <c r="Z67" s="3"/>
      <c r="AA67" s="3"/>
      <c r="AE67" s="95"/>
      <c r="AF67" s="95"/>
      <c r="AG67" s="95"/>
      <c r="AH67" s="95"/>
    </row>
    <row r="68" spans="1:34" x14ac:dyDescent="0.2">
      <c r="A68" s="111">
        <f t="shared" si="1"/>
        <v>63</v>
      </c>
      <c r="B68" s="1"/>
      <c r="C68" s="8" t="str">
        <f>Tracking!C68</f>
        <v>Cable</v>
      </c>
      <c r="D68" s="8"/>
      <c r="E68" s="99">
        <f>IF(U$256,HLOOKUP(T$255,BUDGETM,A68,FALSE),IF(T$255="Full Year",Quick_Budget!H68,Quick_Budget!G68*QBMULTIPLE))</f>
        <v>0</v>
      </c>
      <c r="F68" s="99">
        <f t="shared" si="10"/>
        <v>0</v>
      </c>
      <c r="G68" s="100">
        <f t="shared" si="11"/>
        <v>0</v>
      </c>
      <c r="P68" s="96"/>
      <c r="Q68" s="3"/>
      <c r="R68" s="3"/>
      <c r="S68" s="3"/>
      <c r="T68" s="3"/>
      <c r="U68" s="3"/>
      <c r="V68" s="3"/>
      <c r="W68" s="3"/>
      <c r="X68" s="3"/>
      <c r="Y68" s="3"/>
      <c r="Z68" s="3"/>
      <c r="AA68" s="3"/>
      <c r="AE68" s="95"/>
      <c r="AF68" s="95"/>
      <c r="AG68" s="95"/>
      <c r="AH68" s="95"/>
    </row>
    <row r="69" spans="1:34" x14ac:dyDescent="0.2">
      <c r="A69" s="111">
        <f t="shared" si="1"/>
        <v>64</v>
      </c>
      <c r="B69" s="1"/>
      <c r="C69" s="8" t="str">
        <f>Tracking!C69</f>
        <v>Gas</v>
      </c>
      <c r="D69" s="8"/>
      <c r="E69" s="99">
        <f>IF(U$256,HLOOKUP(T$255,BUDGETM,A69,FALSE),IF(T$255="Full Year",Quick_Budget!H69,Quick_Budget!G69*QBMULTIPLE))</f>
        <v>0</v>
      </c>
      <c r="F69" s="99">
        <f t="shared" si="10"/>
        <v>0</v>
      </c>
      <c r="G69" s="100">
        <f t="shared" si="11"/>
        <v>0</v>
      </c>
      <c r="P69" s="96"/>
      <c r="Q69" s="96"/>
      <c r="R69" s="96"/>
      <c r="S69" s="96"/>
      <c r="T69" s="96"/>
      <c r="U69" s="96"/>
      <c r="V69" s="96"/>
      <c r="W69" s="96"/>
      <c r="X69" s="96"/>
      <c r="Y69" s="96"/>
      <c r="Z69" s="96"/>
      <c r="AA69" s="96"/>
      <c r="AB69" s="95"/>
      <c r="AC69" s="95"/>
      <c r="AD69" s="95"/>
      <c r="AE69" s="95"/>
      <c r="AF69" s="95"/>
      <c r="AG69" s="95"/>
      <c r="AH69" s="95"/>
    </row>
    <row r="70" spans="1:34" x14ac:dyDescent="0.2">
      <c r="A70" s="111">
        <f t="shared" si="1"/>
        <v>65</v>
      </c>
      <c r="B70" s="1"/>
      <c r="C70" s="8" t="str">
        <f>Tracking!C70</f>
        <v>Other</v>
      </c>
      <c r="D70" s="8"/>
      <c r="E70" s="99">
        <f>IF(U$256,HLOOKUP(T$255,BUDGETM,A70,FALSE),IF(T$255="Full Year",Quick_Budget!H70,Quick_Budget!G70*QBMULTIPLE))</f>
        <v>0</v>
      </c>
      <c r="F70" s="99">
        <f t="shared" si="10"/>
        <v>0</v>
      </c>
      <c r="G70" s="100">
        <f t="shared" si="11"/>
        <v>0</v>
      </c>
      <c r="P70" s="96"/>
      <c r="Q70" s="96"/>
      <c r="R70" s="96"/>
      <c r="S70" s="96"/>
      <c r="T70" s="96"/>
      <c r="U70" s="96"/>
      <c r="V70" s="96"/>
      <c r="W70" s="96"/>
      <c r="X70" s="96"/>
      <c r="Y70" s="96"/>
      <c r="Z70" s="96"/>
      <c r="AA70" s="96"/>
      <c r="AB70" s="95"/>
      <c r="AC70" s="95"/>
      <c r="AD70" s="95"/>
      <c r="AE70" s="95"/>
      <c r="AF70" s="95"/>
      <c r="AG70" s="95"/>
      <c r="AH70" s="95"/>
    </row>
    <row r="71" spans="1:34" x14ac:dyDescent="0.2">
      <c r="A71" s="111">
        <f t="shared" si="1"/>
        <v>66</v>
      </c>
      <c r="B71" s="1"/>
      <c r="C71" s="8" t="str">
        <f>Tracking!C71</f>
        <v>Water</v>
      </c>
      <c r="D71" s="8"/>
      <c r="E71" s="99">
        <f>IF(U$256,HLOOKUP(T$255,BUDGETM,A71,FALSE),IF(T$255="Full Year",Quick_Budget!H71,Quick_Budget!G71*QBMULTIPLE))</f>
        <v>0</v>
      </c>
      <c r="F71" s="99">
        <f t="shared" si="10"/>
        <v>0</v>
      </c>
      <c r="G71" s="100">
        <f t="shared" si="11"/>
        <v>0</v>
      </c>
      <c r="P71" s="96"/>
      <c r="Q71" s="96"/>
      <c r="R71" s="96"/>
      <c r="S71" s="96"/>
      <c r="T71" s="96"/>
      <c r="U71" s="96"/>
      <c r="V71" s="96"/>
      <c r="W71" s="96"/>
      <c r="X71" s="96"/>
      <c r="Y71" s="96"/>
      <c r="Z71" s="96"/>
      <c r="AA71" s="96"/>
      <c r="AB71" s="95"/>
      <c r="AC71" s="95"/>
      <c r="AD71" s="95"/>
      <c r="AE71" s="95"/>
      <c r="AF71" s="95"/>
      <c r="AG71" s="95"/>
      <c r="AH71" s="95"/>
    </row>
    <row r="72" spans="1:34" x14ac:dyDescent="0.2">
      <c r="A72" s="111">
        <f t="shared" si="1"/>
        <v>67</v>
      </c>
      <c r="B72" s="1"/>
      <c r="C72" s="8" t="str">
        <f>Tracking!C72</f>
        <v>Electricity</v>
      </c>
      <c r="D72" s="8"/>
      <c r="E72" s="99">
        <f>IF(U$256,HLOOKUP(T$255,BUDGETM,A72,FALSE),IF(T$255="Full Year",Quick_Budget!H72,Quick_Budget!G72*QBMULTIPLE))</f>
        <v>0</v>
      </c>
      <c r="F72" s="99">
        <f t="shared" si="10"/>
        <v>0</v>
      </c>
      <c r="G72" s="100">
        <f t="shared" si="11"/>
        <v>0</v>
      </c>
      <c r="P72" s="96"/>
      <c r="Q72" s="112"/>
      <c r="R72" s="112"/>
      <c r="S72" s="112"/>
      <c r="T72" s="112"/>
      <c r="U72" s="112"/>
      <c r="V72" s="112"/>
      <c r="W72" s="112"/>
      <c r="X72" s="112"/>
      <c r="Y72" s="96"/>
      <c r="Z72" s="96"/>
      <c r="AA72" s="96"/>
      <c r="AB72" s="95"/>
      <c r="AC72" s="95"/>
      <c r="AD72" s="95"/>
      <c r="AE72" s="95"/>
      <c r="AF72" s="95"/>
    </row>
    <row r="73" spans="1:34" x14ac:dyDescent="0.2">
      <c r="A73" s="111">
        <f t="shared" si="1"/>
        <v>68</v>
      </c>
      <c r="B73" s="1"/>
      <c r="C73" s="8" t="str">
        <f>Tracking!C73</f>
        <v>Internet</v>
      </c>
      <c r="D73" s="8"/>
      <c r="E73" s="99">
        <f>IF(U$256,HLOOKUP(T$255,BUDGETM,A73,FALSE),IF(T$255="Full Year",Quick_Budget!H73,Quick_Budget!G73*QBMULTIPLE))</f>
        <v>0</v>
      </c>
      <c r="F73" s="99">
        <f t="shared" si="10"/>
        <v>0</v>
      </c>
      <c r="G73" s="100">
        <f t="shared" si="11"/>
        <v>0</v>
      </c>
      <c r="P73" s="96"/>
      <c r="Q73" s="112"/>
      <c r="R73" s="112"/>
      <c r="S73" s="112"/>
      <c r="T73" s="112"/>
      <c r="U73" s="112"/>
      <c r="V73" s="112"/>
      <c r="W73" s="112"/>
      <c r="X73" s="112"/>
      <c r="Y73" s="96"/>
      <c r="Z73" s="96"/>
      <c r="AA73" s="96"/>
      <c r="AB73" s="95"/>
      <c r="AC73" s="95"/>
      <c r="AD73" s="95"/>
      <c r="AE73" s="95"/>
      <c r="AF73" s="95"/>
    </row>
    <row r="74" spans="1:34" x14ac:dyDescent="0.2">
      <c r="A74" s="111">
        <f t="shared" ref="A74:A137" si="12">A73+1</f>
        <v>69</v>
      </c>
      <c r="B74" s="1"/>
      <c r="C74" s="8" t="str">
        <f>Tracking!C74</f>
        <v>Other</v>
      </c>
      <c r="D74" s="8"/>
      <c r="E74" s="99">
        <f>IF(U$256,HLOOKUP(T$255,BUDGETM,A74,FALSE),IF(T$255="Full Year",Quick_Budget!H74,Quick_Budget!G74*QBMULTIPLE))</f>
        <v>0</v>
      </c>
      <c r="F74" s="99">
        <f t="shared" si="10"/>
        <v>0</v>
      </c>
      <c r="G74" s="100">
        <f t="shared" ref="G74:G79" si="13">F74-E74</f>
        <v>0</v>
      </c>
      <c r="P74" s="96"/>
      <c r="Q74" s="112"/>
      <c r="R74" s="112"/>
      <c r="S74" s="112"/>
      <c r="T74" s="112"/>
      <c r="U74" s="112"/>
      <c r="V74" s="112"/>
      <c r="W74" s="112"/>
      <c r="X74" s="112"/>
      <c r="Y74" s="96"/>
      <c r="Z74" s="96"/>
      <c r="AA74" s="96"/>
      <c r="AB74" s="95"/>
      <c r="AC74" s="95"/>
      <c r="AD74" s="95"/>
      <c r="AE74" s="95"/>
      <c r="AF74" s="95"/>
    </row>
    <row r="75" spans="1:34" x14ac:dyDescent="0.2">
      <c r="A75" s="111">
        <f t="shared" si="12"/>
        <v>70</v>
      </c>
      <c r="B75" s="1"/>
      <c r="C75" s="8" t="str">
        <f>Tracking!C75</f>
        <v>Other</v>
      </c>
      <c r="D75" s="8"/>
      <c r="E75" s="99">
        <f>IF(U$256,HLOOKUP(T$255,BUDGETM,A75,FALSE),IF(T$255="Full Year",Quick_Budget!H75,Quick_Budget!G75*QBMULTIPLE))</f>
        <v>0</v>
      </c>
      <c r="F75" s="99">
        <f t="shared" si="10"/>
        <v>0</v>
      </c>
      <c r="G75" s="100">
        <f t="shared" si="13"/>
        <v>0</v>
      </c>
      <c r="P75" s="96"/>
      <c r="Q75" s="112"/>
      <c r="R75" s="112"/>
      <c r="S75" s="112"/>
      <c r="T75" s="112"/>
      <c r="U75" s="112"/>
      <c r="V75" s="112"/>
      <c r="W75" s="112"/>
      <c r="X75" s="112"/>
      <c r="Y75" s="96"/>
      <c r="Z75" s="96"/>
      <c r="AA75" s="96"/>
      <c r="AB75" s="95"/>
      <c r="AC75" s="95"/>
      <c r="AD75" s="95"/>
      <c r="AE75" s="95"/>
      <c r="AF75" s="95"/>
    </row>
    <row r="76" spans="1:34" ht="12.75" hidden="1" customHeight="1" x14ac:dyDescent="0.2">
      <c r="A76" s="111">
        <f t="shared" si="12"/>
        <v>71</v>
      </c>
      <c r="B76" s="1"/>
      <c r="C76" s="8" t="str">
        <f>Tracking!C76</f>
        <v>Other</v>
      </c>
      <c r="D76" s="8"/>
      <c r="E76" s="99">
        <f>IF(U$256,HLOOKUP(T$255,BUDGETM,A76,FALSE),IF(T$255="Full Year",Quick_Budget!H76,Quick_Budget!G76*QBMULTIPLE))</f>
        <v>0</v>
      </c>
      <c r="F76" s="99">
        <f t="shared" si="10"/>
        <v>0</v>
      </c>
      <c r="G76" s="100">
        <f t="shared" si="13"/>
        <v>0</v>
      </c>
      <c r="P76" s="96"/>
      <c r="Q76" s="112"/>
      <c r="R76" s="112"/>
      <c r="S76" s="112"/>
      <c r="T76" s="112"/>
      <c r="U76" s="112"/>
      <c r="V76" s="112"/>
      <c r="W76" s="112"/>
      <c r="X76" s="112"/>
      <c r="Y76" s="96"/>
      <c r="Z76" s="96"/>
      <c r="AA76" s="96"/>
      <c r="AB76" s="95"/>
      <c r="AC76" s="95"/>
      <c r="AD76" s="95"/>
      <c r="AE76" s="95"/>
      <c r="AF76" s="95"/>
    </row>
    <row r="77" spans="1:34" ht="12.75" hidden="1" customHeight="1" x14ac:dyDescent="0.2">
      <c r="A77" s="111">
        <f t="shared" si="12"/>
        <v>72</v>
      </c>
      <c r="B77" s="1"/>
      <c r="C77" s="8" t="str">
        <f>Tracking!C77</f>
        <v>Other</v>
      </c>
      <c r="D77" s="8"/>
      <c r="E77" s="99">
        <f>IF(U$256,HLOOKUP(T$255,BUDGETM,A77,FALSE),IF(T$255="Full Year",Quick_Budget!H77,Quick_Budget!G77*QBMULTIPLE))</f>
        <v>0</v>
      </c>
      <c r="F77" s="99">
        <f t="shared" si="10"/>
        <v>0</v>
      </c>
      <c r="G77" s="100">
        <f t="shared" si="13"/>
        <v>0</v>
      </c>
      <c r="P77" s="96"/>
      <c r="Q77" s="112"/>
      <c r="R77" s="112"/>
      <c r="S77" s="112"/>
      <c r="T77" s="112"/>
      <c r="U77" s="112"/>
      <c r="V77" s="112"/>
      <c r="W77" s="112"/>
      <c r="X77" s="112"/>
      <c r="Y77" s="96"/>
      <c r="Z77" s="96"/>
      <c r="AA77" s="96"/>
      <c r="AB77" s="95"/>
      <c r="AC77" s="95"/>
      <c r="AD77" s="95"/>
      <c r="AE77" s="95"/>
      <c r="AF77" s="95"/>
    </row>
    <row r="78" spans="1:34" ht="12.75" hidden="1" customHeight="1" x14ac:dyDescent="0.2">
      <c r="A78" s="111">
        <f t="shared" si="12"/>
        <v>73</v>
      </c>
      <c r="B78" s="1"/>
      <c r="C78" s="8" t="str">
        <f>Tracking!C78</f>
        <v>Other</v>
      </c>
      <c r="D78" s="8"/>
      <c r="E78" s="99">
        <f>IF(U$256,HLOOKUP(T$255,BUDGETM,A78,FALSE),IF(T$255="Full Year",Quick_Budget!H78,Quick_Budget!G78*QBMULTIPLE))</f>
        <v>0</v>
      </c>
      <c r="F78" s="99">
        <f t="shared" si="10"/>
        <v>0</v>
      </c>
      <c r="G78" s="100">
        <f t="shared" si="13"/>
        <v>0</v>
      </c>
      <c r="P78" s="96"/>
      <c r="Q78" s="112"/>
      <c r="R78" s="112"/>
      <c r="S78" s="112"/>
      <c r="T78" s="112"/>
      <c r="U78" s="112"/>
      <c r="V78" s="112"/>
      <c r="W78" s="112"/>
      <c r="X78" s="112"/>
      <c r="Y78" s="96"/>
      <c r="Z78" s="96"/>
      <c r="AA78" s="96"/>
      <c r="AB78" s="95"/>
      <c r="AC78" s="95"/>
      <c r="AD78" s="95"/>
      <c r="AE78" s="95"/>
      <c r="AF78" s="95"/>
    </row>
    <row r="79" spans="1:34" ht="12.75" hidden="1" customHeight="1" x14ac:dyDescent="0.2">
      <c r="A79" s="111">
        <f t="shared" si="12"/>
        <v>74</v>
      </c>
      <c r="B79" s="1"/>
      <c r="C79" s="8" t="str">
        <f>Tracking!C79</f>
        <v>Other</v>
      </c>
      <c r="D79" s="8"/>
      <c r="E79" s="99">
        <f>IF(U$256,HLOOKUP(T$255,BUDGETM,A79,FALSE),IF(T$255="Full Year",Quick_Budget!H79,Quick_Budget!G79*QBMULTIPLE))</f>
        <v>0</v>
      </c>
      <c r="F79" s="99">
        <f t="shared" si="10"/>
        <v>0</v>
      </c>
      <c r="G79" s="100">
        <f t="shared" si="13"/>
        <v>0</v>
      </c>
      <c r="P79" s="96"/>
      <c r="Q79" s="96"/>
      <c r="R79" s="96"/>
      <c r="S79" s="96"/>
      <c r="T79" s="96"/>
      <c r="U79" s="96"/>
      <c r="V79" s="96"/>
      <c r="W79" s="96"/>
      <c r="X79" s="96"/>
      <c r="Y79" s="96"/>
      <c r="Z79" s="96"/>
      <c r="AA79" s="96"/>
      <c r="AB79" s="95"/>
      <c r="AC79" s="95"/>
      <c r="AD79" s="95"/>
      <c r="AE79" s="95"/>
      <c r="AF79" s="95"/>
    </row>
    <row r="80" spans="1:34" ht="12.75" hidden="1" customHeight="1" x14ac:dyDescent="0.2">
      <c r="A80" s="111">
        <f t="shared" si="12"/>
        <v>75</v>
      </c>
      <c r="B80" s="1"/>
      <c r="C80" s="8" t="str">
        <f>Tracking!C80</f>
        <v>Other</v>
      </c>
      <c r="D80" s="8"/>
      <c r="E80" s="99">
        <f>IF(U$256,HLOOKUP(T$255,BUDGETM,A80,FALSE),IF(T$255="Full Year",Quick_Budget!H80,Quick_Budget!G80*QBMULTIPLE))</f>
        <v>0</v>
      </c>
      <c r="F80" s="99">
        <f t="shared" si="10"/>
        <v>0</v>
      </c>
      <c r="G80" s="100">
        <f t="shared" si="11"/>
        <v>0</v>
      </c>
      <c r="P80" s="96"/>
      <c r="Q80" s="96"/>
      <c r="R80" s="96"/>
      <c r="S80" s="96"/>
      <c r="T80" s="96"/>
      <c r="U80" s="96"/>
      <c r="V80" s="96"/>
      <c r="W80" s="96"/>
      <c r="X80" s="96"/>
      <c r="Y80" s="96"/>
      <c r="Z80" s="96"/>
      <c r="AA80" s="96"/>
      <c r="AB80" s="95"/>
      <c r="AC80" s="95"/>
      <c r="AD80" s="95"/>
      <c r="AE80" s="95"/>
      <c r="AF80" s="95"/>
    </row>
    <row r="81" spans="1:32" x14ac:dyDescent="0.2">
      <c r="A81" s="111">
        <f t="shared" si="12"/>
        <v>76</v>
      </c>
      <c r="B81" s="1"/>
      <c r="C81" s="8"/>
      <c r="D81" s="8"/>
      <c r="E81" s="105"/>
      <c r="F81" s="105"/>
      <c r="G81" s="106"/>
      <c r="P81" s="96"/>
      <c r="Q81" s="96"/>
      <c r="R81" s="96"/>
      <c r="S81" s="96"/>
      <c r="T81" s="96"/>
      <c r="U81" s="96"/>
      <c r="V81" s="96"/>
      <c r="W81" s="96"/>
      <c r="X81" s="96"/>
      <c r="Y81" s="96"/>
      <c r="Z81" s="96"/>
      <c r="AA81" s="96"/>
      <c r="AB81" s="95"/>
      <c r="AC81" s="95"/>
      <c r="AD81" s="95"/>
      <c r="AE81" s="95"/>
      <c r="AF81" s="95"/>
    </row>
    <row r="82" spans="1:32" x14ac:dyDescent="0.2">
      <c r="A82" s="111">
        <f t="shared" si="12"/>
        <v>77</v>
      </c>
      <c r="B82" s="1"/>
      <c r="C82" s="92" t="str">
        <f>Tracking!C82</f>
        <v>Health</v>
      </c>
      <c r="D82" s="8"/>
      <c r="E82" s="103">
        <f>SUM(E83:E97)</f>
        <v>0</v>
      </c>
      <c r="F82" s="103">
        <f>SUM(F83:F97)</f>
        <v>0</v>
      </c>
      <c r="G82" s="104">
        <f>SUM(G83:G97)</f>
        <v>0</v>
      </c>
    </row>
    <row r="83" spans="1:32" x14ac:dyDescent="0.2">
      <c r="A83" s="111">
        <f t="shared" si="12"/>
        <v>78</v>
      </c>
      <c r="B83" s="1"/>
      <c r="C83" s="8" t="str">
        <f>Tracking!C83</f>
        <v>Dental</v>
      </c>
      <c r="D83" s="8"/>
      <c r="E83" s="99">
        <f>IF(U$256,HLOOKUP(T$255,BUDGETM,A83,FALSE),IF(T$255="Full Year",Quick_Budget!H83,Quick_Budget!G83*QBMULTIPLE))</f>
        <v>0</v>
      </c>
      <c r="F83" s="99">
        <f t="shared" ref="F83:F97" si="14">HLOOKUP(T$255,TRACKING,A82+1,FALSE)</f>
        <v>0</v>
      </c>
      <c r="G83" s="100">
        <f t="shared" ref="G83:G97" si="15">F83-E83</f>
        <v>0</v>
      </c>
    </row>
    <row r="84" spans="1:32" x14ac:dyDescent="0.2">
      <c r="A84" s="111">
        <f t="shared" si="12"/>
        <v>79</v>
      </c>
      <c r="B84" s="1"/>
      <c r="C84" s="8" t="str">
        <f>Tracking!C84</f>
        <v>Medical</v>
      </c>
      <c r="D84" s="8"/>
      <c r="E84" s="99">
        <f>IF(U$256,HLOOKUP(T$255,BUDGETM,A84,FALSE),IF(T$255="Full Year",Quick_Budget!H84,Quick_Budget!G84*QBMULTIPLE))</f>
        <v>0</v>
      </c>
      <c r="F84" s="99">
        <f t="shared" si="14"/>
        <v>0</v>
      </c>
      <c r="G84" s="100">
        <f t="shared" si="15"/>
        <v>0</v>
      </c>
    </row>
    <row r="85" spans="1:32" x14ac:dyDescent="0.2">
      <c r="A85" s="111">
        <f t="shared" si="12"/>
        <v>80</v>
      </c>
      <c r="B85" s="1"/>
      <c r="C85" s="8" t="str">
        <f>Tracking!C85</f>
        <v>Medication</v>
      </c>
      <c r="D85" s="8"/>
      <c r="E85" s="99">
        <f>IF(U$256,HLOOKUP(T$255,BUDGETM,A85,FALSE),IF(T$255="Full Year",Quick_Budget!H85,Quick_Budget!G85*QBMULTIPLE))</f>
        <v>0</v>
      </c>
      <c r="F85" s="99">
        <f t="shared" si="14"/>
        <v>0</v>
      </c>
      <c r="G85" s="100">
        <f t="shared" si="15"/>
        <v>0</v>
      </c>
    </row>
    <row r="86" spans="1:32" x14ac:dyDescent="0.2">
      <c r="A86" s="111">
        <f t="shared" si="12"/>
        <v>81</v>
      </c>
      <c r="B86" s="1"/>
      <c r="C86" s="8" t="str">
        <f>Tracking!C86</f>
        <v>Vision/contacts</v>
      </c>
      <c r="D86" s="8"/>
      <c r="E86" s="99">
        <f>IF(U$256,HLOOKUP(T$255,BUDGETM,A86,FALSE),IF(T$255="Full Year",Quick_Budget!H86,Quick_Budget!G86*QBMULTIPLE))</f>
        <v>0</v>
      </c>
      <c r="F86" s="99">
        <f t="shared" si="14"/>
        <v>0</v>
      </c>
      <c r="G86" s="100">
        <f t="shared" si="15"/>
        <v>0</v>
      </c>
    </row>
    <row r="87" spans="1:32" x14ac:dyDescent="0.2">
      <c r="A87" s="111">
        <f t="shared" si="12"/>
        <v>82</v>
      </c>
      <c r="B87" s="1"/>
      <c r="C87" s="8" t="str">
        <f>Tracking!C87</f>
        <v>Life Insurance</v>
      </c>
      <c r="D87" s="8"/>
      <c r="E87" s="99">
        <f>IF(U$256,HLOOKUP(T$255,BUDGETM,A87,FALSE),IF(T$255="Full Year",Quick_Budget!H87,Quick_Budget!G87*QBMULTIPLE))</f>
        <v>0</v>
      </c>
      <c r="F87" s="99">
        <f t="shared" si="14"/>
        <v>0</v>
      </c>
      <c r="G87" s="100">
        <f t="shared" si="15"/>
        <v>0</v>
      </c>
    </row>
    <row r="88" spans="1:32" x14ac:dyDescent="0.2">
      <c r="A88" s="111">
        <f t="shared" si="12"/>
        <v>83</v>
      </c>
      <c r="B88" s="1"/>
      <c r="C88" s="8" t="str">
        <f>Tracking!C88</f>
        <v>Other</v>
      </c>
      <c r="D88" s="8"/>
      <c r="E88" s="99">
        <f>IF(U$256,HLOOKUP(T$255,BUDGETM,A88,FALSE),IF(T$255="Full Year",Quick_Budget!H88,Quick_Budget!G88*QBMULTIPLE))</f>
        <v>0</v>
      </c>
      <c r="F88" s="99">
        <f t="shared" si="14"/>
        <v>0</v>
      </c>
      <c r="G88" s="100">
        <f t="shared" si="15"/>
        <v>0</v>
      </c>
    </row>
    <row r="89" spans="1:32" x14ac:dyDescent="0.2">
      <c r="A89" s="111">
        <f t="shared" si="12"/>
        <v>84</v>
      </c>
      <c r="B89" s="1"/>
      <c r="C89" s="8" t="str">
        <f>Tracking!C89</f>
        <v>Other</v>
      </c>
      <c r="D89" s="8"/>
      <c r="E89" s="99">
        <f>IF(U$256,HLOOKUP(T$255,BUDGETM,A89,FALSE),IF(T$255="Full Year",Quick_Budget!H89,Quick_Budget!G89*QBMULTIPLE))</f>
        <v>0</v>
      </c>
      <c r="F89" s="99">
        <f t="shared" si="14"/>
        <v>0</v>
      </c>
      <c r="G89" s="100">
        <f t="shared" si="15"/>
        <v>0</v>
      </c>
    </row>
    <row r="90" spans="1:32" x14ac:dyDescent="0.2">
      <c r="A90" s="111">
        <f t="shared" si="12"/>
        <v>85</v>
      </c>
      <c r="B90" s="1"/>
      <c r="C90" s="8" t="str">
        <f>Tracking!C90</f>
        <v>Other</v>
      </c>
      <c r="D90" s="8"/>
      <c r="E90" s="99">
        <f>IF(U$256,HLOOKUP(T$255,BUDGETM,A90,FALSE),IF(T$255="Full Year",Quick_Budget!H90,Quick_Budget!G90*QBMULTIPLE))</f>
        <v>0</v>
      </c>
      <c r="F90" s="99">
        <f t="shared" si="14"/>
        <v>0</v>
      </c>
      <c r="G90" s="100">
        <f t="shared" si="15"/>
        <v>0</v>
      </c>
    </row>
    <row r="91" spans="1:32" x14ac:dyDescent="0.2">
      <c r="A91" s="111">
        <f t="shared" si="12"/>
        <v>86</v>
      </c>
      <c r="B91" s="1"/>
      <c r="C91" s="8" t="str">
        <f>Tracking!C91</f>
        <v>Other</v>
      </c>
      <c r="D91" s="8"/>
      <c r="E91" s="99">
        <f>IF(U$256,HLOOKUP(T$255,BUDGETM,A91,FALSE),IF(T$255="Full Year",Quick_Budget!H91,Quick_Budget!G91*QBMULTIPLE))</f>
        <v>0</v>
      </c>
      <c r="F91" s="99">
        <f t="shared" si="14"/>
        <v>0</v>
      </c>
      <c r="G91" s="100">
        <f t="shared" ref="G91:G96" si="16">F91-E91</f>
        <v>0</v>
      </c>
    </row>
    <row r="92" spans="1:32" x14ac:dyDescent="0.2">
      <c r="A92" s="111">
        <f t="shared" si="12"/>
        <v>87</v>
      </c>
      <c r="B92" s="1"/>
      <c r="C92" s="8" t="str">
        <f>Tracking!C92</f>
        <v>Other</v>
      </c>
      <c r="D92" s="8"/>
      <c r="E92" s="99">
        <f>IF(U$256,HLOOKUP(T$255,BUDGETM,A92,FALSE),IF(T$255="Full Year",Quick_Budget!H92,Quick_Budget!G92*QBMULTIPLE))</f>
        <v>0</v>
      </c>
      <c r="F92" s="99">
        <f t="shared" si="14"/>
        <v>0</v>
      </c>
      <c r="G92" s="100">
        <f t="shared" si="16"/>
        <v>0</v>
      </c>
    </row>
    <row r="93" spans="1:32" ht="12.75" hidden="1" customHeight="1" x14ac:dyDescent="0.2">
      <c r="A93" s="111">
        <f t="shared" si="12"/>
        <v>88</v>
      </c>
      <c r="B93" s="1"/>
      <c r="C93" s="8" t="str">
        <f>Tracking!C93</f>
        <v>Other</v>
      </c>
      <c r="D93" s="8"/>
      <c r="E93" s="99">
        <f>IF(U$256,HLOOKUP(T$255,BUDGETM,A93,FALSE),IF(T$255="Full Year",Quick_Budget!H93,Quick_Budget!G93*QBMULTIPLE))</f>
        <v>0</v>
      </c>
      <c r="F93" s="99">
        <f t="shared" si="14"/>
        <v>0</v>
      </c>
      <c r="G93" s="100">
        <f t="shared" si="16"/>
        <v>0</v>
      </c>
    </row>
    <row r="94" spans="1:32" ht="12.75" hidden="1" customHeight="1" x14ac:dyDescent="0.2">
      <c r="A94" s="111">
        <f t="shared" si="12"/>
        <v>89</v>
      </c>
      <c r="B94" s="1"/>
      <c r="C94" s="8" t="str">
        <f>Tracking!C94</f>
        <v>Other</v>
      </c>
      <c r="D94" s="8"/>
      <c r="E94" s="99">
        <f>IF(U$256,HLOOKUP(T$255,BUDGETM,A94,FALSE),IF(T$255="Full Year",Quick_Budget!H94,Quick_Budget!G94*QBMULTIPLE))</f>
        <v>0</v>
      </c>
      <c r="F94" s="99">
        <f t="shared" si="14"/>
        <v>0</v>
      </c>
      <c r="G94" s="100">
        <f t="shared" si="16"/>
        <v>0</v>
      </c>
    </row>
    <row r="95" spans="1:32" ht="12.75" hidden="1" customHeight="1" x14ac:dyDescent="0.2">
      <c r="A95" s="111">
        <f t="shared" si="12"/>
        <v>90</v>
      </c>
      <c r="B95" s="1"/>
      <c r="C95" s="8" t="str">
        <f>Tracking!C95</f>
        <v>Other</v>
      </c>
      <c r="D95" s="8"/>
      <c r="E95" s="99">
        <f>IF(U$256,HLOOKUP(T$255,BUDGETM,A95,FALSE),IF(T$255="Full Year",Quick_Budget!H95,Quick_Budget!G95*QBMULTIPLE))</f>
        <v>0</v>
      </c>
      <c r="F95" s="99">
        <f t="shared" si="14"/>
        <v>0</v>
      </c>
      <c r="G95" s="100">
        <f t="shared" si="16"/>
        <v>0</v>
      </c>
    </row>
    <row r="96" spans="1:32" ht="12.75" hidden="1" customHeight="1" x14ac:dyDescent="0.2">
      <c r="A96" s="111">
        <f t="shared" si="12"/>
        <v>91</v>
      </c>
      <c r="B96" s="1"/>
      <c r="C96" s="8" t="str">
        <f>Tracking!C96</f>
        <v>Other</v>
      </c>
      <c r="D96" s="8"/>
      <c r="E96" s="99">
        <f>IF(U$256,HLOOKUP(T$255,BUDGETM,A96,FALSE),IF(T$255="Full Year",Quick_Budget!H96,Quick_Budget!G96*QBMULTIPLE))</f>
        <v>0</v>
      </c>
      <c r="F96" s="99">
        <f t="shared" si="14"/>
        <v>0</v>
      </c>
      <c r="G96" s="100">
        <f t="shared" si="16"/>
        <v>0</v>
      </c>
    </row>
    <row r="97" spans="1:7" ht="12.75" hidden="1" customHeight="1" x14ac:dyDescent="0.2">
      <c r="A97" s="111">
        <f t="shared" si="12"/>
        <v>92</v>
      </c>
      <c r="B97" s="1"/>
      <c r="C97" s="8" t="str">
        <f>Tracking!C97</f>
        <v>Other</v>
      </c>
      <c r="D97" s="8"/>
      <c r="E97" s="99">
        <f>IF(U$256,HLOOKUP(T$255,BUDGETM,A97,FALSE),IF(T$255="Full Year",Quick_Budget!H97,Quick_Budget!G97*QBMULTIPLE))</f>
        <v>0</v>
      </c>
      <c r="F97" s="99">
        <f t="shared" si="14"/>
        <v>0</v>
      </c>
      <c r="G97" s="100">
        <f t="shared" si="15"/>
        <v>0</v>
      </c>
    </row>
    <row r="98" spans="1:7" x14ac:dyDescent="0.2">
      <c r="A98" s="111">
        <f t="shared" si="12"/>
        <v>93</v>
      </c>
      <c r="B98" s="1"/>
      <c r="C98" s="8"/>
      <c r="D98" s="8"/>
      <c r="E98" s="99"/>
      <c r="F98" s="99"/>
      <c r="G98" s="100"/>
    </row>
    <row r="99" spans="1:7" x14ac:dyDescent="0.2">
      <c r="A99" s="111">
        <f t="shared" si="12"/>
        <v>94</v>
      </c>
      <c r="B99" s="1"/>
      <c r="C99" s="92" t="str">
        <f>Tracking!C99</f>
        <v>Entertainment</v>
      </c>
      <c r="D99" s="8"/>
      <c r="E99" s="103">
        <f>SUM(E100:E114)</f>
        <v>0</v>
      </c>
      <c r="F99" s="103">
        <f>SUM(F100:F114)</f>
        <v>0</v>
      </c>
      <c r="G99" s="104">
        <f>SUM(G100:G114)</f>
        <v>0</v>
      </c>
    </row>
    <row r="100" spans="1:7" x14ac:dyDescent="0.2">
      <c r="A100" s="111">
        <f t="shared" si="12"/>
        <v>95</v>
      </c>
      <c r="B100" s="1"/>
      <c r="C100" s="8" t="str">
        <f>Tracking!C100</f>
        <v>Memberships</v>
      </c>
      <c r="D100" s="8"/>
      <c r="E100" s="99">
        <f>IF(U$256,HLOOKUP(T$255,BUDGETM,A100,FALSE),IF(T$255="Full Year",Quick_Budget!H100,Quick_Budget!G100*QBMULTIPLE))</f>
        <v>0</v>
      </c>
      <c r="F100" s="99">
        <f t="shared" ref="F100:F114" si="17">HLOOKUP(T$255,TRACKING,A99+1,FALSE)</f>
        <v>0</v>
      </c>
      <c r="G100" s="100">
        <f t="shared" ref="G100:G114" si="18">F100-E100</f>
        <v>0</v>
      </c>
    </row>
    <row r="101" spans="1:7" x14ac:dyDescent="0.2">
      <c r="A101" s="111">
        <f t="shared" si="12"/>
        <v>96</v>
      </c>
      <c r="B101" s="1"/>
      <c r="C101" s="8" t="str">
        <f>Tracking!C101</f>
        <v>Events</v>
      </c>
      <c r="D101" s="8"/>
      <c r="E101" s="99">
        <f>IF(U$256,HLOOKUP(T$255,BUDGETM,A101,FALSE),IF(T$255="Full Year",Quick_Budget!H101,Quick_Budget!G101*QBMULTIPLE))</f>
        <v>0</v>
      </c>
      <c r="F101" s="99">
        <f t="shared" si="17"/>
        <v>0</v>
      </c>
      <c r="G101" s="100">
        <f t="shared" si="18"/>
        <v>0</v>
      </c>
    </row>
    <row r="102" spans="1:7" x14ac:dyDescent="0.2">
      <c r="A102" s="111">
        <f t="shared" si="12"/>
        <v>97</v>
      </c>
      <c r="B102" s="1"/>
      <c r="C102" s="8" t="str">
        <f>Tracking!C102</f>
        <v>Subscriptions</v>
      </c>
      <c r="D102" s="8"/>
      <c r="E102" s="99">
        <f>IF(U$256,HLOOKUP(T$255,BUDGETM,A102,FALSE),IF(T$255="Full Year",Quick_Budget!H102,Quick_Budget!G102*QBMULTIPLE))</f>
        <v>0</v>
      </c>
      <c r="F102" s="99">
        <f t="shared" si="17"/>
        <v>0</v>
      </c>
      <c r="G102" s="100">
        <f t="shared" si="18"/>
        <v>0</v>
      </c>
    </row>
    <row r="103" spans="1:7" x14ac:dyDescent="0.2">
      <c r="A103" s="111">
        <f t="shared" si="12"/>
        <v>98</v>
      </c>
      <c r="B103" s="1"/>
      <c r="C103" s="8" t="str">
        <f>Tracking!C103</f>
        <v>Movies</v>
      </c>
      <c r="D103" s="8"/>
      <c r="E103" s="99">
        <f>IF(U$256,HLOOKUP(T$255,BUDGETM,A103,FALSE),IF(T$255="Full Year",Quick_Budget!H103,Quick_Budget!G103*QBMULTIPLE))</f>
        <v>0</v>
      </c>
      <c r="F103" s="99">
        <f t="shared" si="17"/>
        <v>0</v>
      </c>
      <c r="G103" s="100">
        <f t="shared" si="18"/>
        <v>0</v>
      </c>
    </row>
    <row r="104" spans="1:7" x14ac:dyDescent="0.2">
      <c r="A104" s="111">
        <f t="shared" si="12"/>
        <v>99</v>
      </c>
      <c r="B104" s="1"/>
      <c r="C104" s="8" t="str">
        <f>Tracking!C104</f>
        <v>Music</v>
      </c>
      <c r="D104" s="8"/>
      <c r="E104" s="99">
        <f>IF(U$256,HLOOKUP(T$255,BUDGETM,A104,FALSE),IF(T$255="Full Year",Quick_Budget!H104,Quick_Budget!G104*QBMULTIPLE))</f>
        <v>0</v>
      </c>
      <c r="F104" s="99">
        <f t="shared" si="17"/>
        <v>0</v>
      </c>
      <c r="G104" s="100">
        <f t="shared" si="18"/>
        <v>0</v>
      </c>
    </row>
    <row r="105" spans="1:7" x14ac:dyDescent="0.2">
      <c r="A105" s="111">
        <f t="shared" si="12"/>
        <v>100</v>
      </c>
      <c r="B105" s="1"/>
      <c r="C105" s="8" t="str">
        <f>Tracking!C105</f>
        <v>Hobbies</v>
      </c>
      <c r="D105" s="8"/>
      <c r="E105" s="99">
        <f>IF(U$256,HLOOKUP(T$255,BUDGETM,A105,FALSE),IF(T$255="Full Year",Quick_Budget!H105,Quick_Budget!G105*QBMULTIPLE))</f>
        <v>0</v>
      </c>
      <c r="F105" s="99">
        <f t="shared" si="17"/>
        <v>0</v>
      </c>
      <c r="G105" s="100">
        <f t="shared" si="18"/>
        <v>0</v>
      </c>
    </row>
    <row r="106" spans="1:7" x14ac:dyDescent="0.2">
      <c r="A106" s="111">
        <f t="shared" si="12"/>
        <v>101</v>
      </c>
      <c r="B106" s="1"/>
      <c r="C106" s="8" t="str">
        <f>Tracking!C106</f>
        <v>Travel/ Vacation</v>
      </c>
      <c r="D106" s="8"/>
      <c r="E106" s="99">
        <f>IF(U$256,HLOOKUP(T$255,BUDGETM,A106,FALSE),IF(T$255="Full Year",Quick_Budget!H106,Quick_Budget!G106*QBMULTIPLE))</f>
        <v>0</v>
      </c>
      <c r="F106" s="99">
        <f t="shared" si="17"/>
        <v>0</v>
      </c>
      <c r="G106" s="100">
        <f t="shared" si="18"/>
        <v>0</v>
      </c>
    </row>
    <row r="107" spans="1:7" x14ac:dyDescent="0.2">
      <c r="A107" s="111">
        <f t="shared" si="12"/>
        <v>102</v>
      </c>
      <c r="B107" s="1"/>
      <c r="C107" s="8" t="str">
        <f>Tracking!C107</f>
        <v>Other</v>
      </c>
      <c r="D107" s="8"/>
      <c r="E107" s="99">
        <f>IF(U$256,HLOOKUP(T$255,BUDGETM,A107,FALSE),IF(T$255="Full Year",Quick_Budget!H107,Quick_Budget!G107*QBMULTIPLE))</f>
        <v>0</v>
      </c>
      <c r="F107" s="99">
        <f t="shared" si="17"/>
        <v>0</v>
      </c>
      <c r="G107" s="100">
        <f t="shared" si="18"/>
        <v>0</v>
      </c>
    </row>
    <row r="108" spans="1:7" x14ac:dyDescent="0.2">
      <c r="A108" s="111">
        <f t="shared" si="12"/>
        <v>103</v>
      </c>
      <c r="B108" s="1"/>
      <c r="C108" s="8" t="str">
        <f>Tracking!C108</f>
        <v>Other</v>
      </c>
      <c r="D108" s="8"/>
      <c r="E108" s="99">
        <f>IF(U$256,HLOOKUP(T$255,BUDGETM,A108,FALSE),IF(T$255="Full Year",Quick_Budget!H108,Quick_Budget!G108*QBMULTIPLE))</f>
        <v>0</v>
      </c>
      <c r="F108" s="99">
        <f t="shared" si="17"/>
        <v>0</v>
      </c>
      <c r="G108" s="100">
        <f t="shared" ref="G108:G113" si="19">F108-E108</f>
        <v>0</v>
      </c>
    </row>
    <row r="109" spans="1:7" x14ac:dyDescent="0.2">
      <c r="A109" s="111">
        <f t="shared" si="12"/>
        <v>104</v>
      </c>
      <c r="B109" s="1"/>
      <c r="C109" s="8" t="str">
        <f>Tracking!C109</f>
        <v>Other</v>
      </c>
      <c r="D109" s="8"/>
      <c r="E109" s="99">
        <f>IF(U$256,HLOOKUP(T$255,BUDGETM,A109,FALSE),IF(T$255="Full Year",Quick_Budget!H109,Quick_Budget!G109*QBMULTIPLE))</f>
        <v>0</v>
      </c>
      <c r="F109" s="99">
        <f t="shared" si="17"/>
        <v>0</v>
      </c>
      <c r="G109" s="100">
        <f t="shared" si="19"/>
        <v>0</v>
      </c>
    </row>
    <row r="110" spans="1:7" ht="12.75" hidden="1" customHeight="1" x14ac:dyDescent="0.2">
      <c r="A110" s="111">
        <f t="shared" si="12"/>
        <v>105</v>
      </c>
      <c r="B110" s="1"/>
      <c r="C110" s="8" t="str">
        <f>Tracking!C110</f>
        <v>Other</v>
      </c>
      <c r="D110" s="8"/>
      <c r="E110" s="99">
        <f>IF(U$256,HLOOKUP(T$255,BUDGETM,A110,FALSE),IF(T$255="Full Year",Quick_Budget!H110,Quick_Budget!G110*QBMULTIPLE))</f>
        <v>0</v>
      </c>
      <c r="F110" s="99">
        <f t="shared" si="17"/>
        <v>0</v>
      </c>
      <c r="G110" s="100">
        <f t="shared" si="19"/>
        <v>0</v>
      </c>
    </row>
    <row r="111" spans="1:7" ht="12.75" hidden="1" customHeight="1" x14ac:dyDescent="0.2">
      <c r="A111" s="111">
        <f t="shared" si="12"/>
        <v>106</v>
      </c>
      <c r="B111" s="1"/>
      <c r="C111" s="8" t="str">
        <f>Tracking!C111</f>
        <v>Other</v>
      </c>
      <c r="D111" s="8"/>
      <c r="E111" s="99">
        <f>IF(U$256,HLOOKUP(T$255,BUDGETM,A111,FALSE),IF(T$255="Full Year",Quick_Budget!H111,Quick_Budget!G111*QBMULTIPLE))</f>
        <v>0</v>
      </c>
      <c r="F111" s="99">
        <f t="shared" si="17"/>
        <v>0</v>
      </c>
      <c r="G111" s="100">
        <f t="shared" si="19"/>
        <v>0</v>
      </c>
    </row>
    <row r="112" spans="1:7" ht="12.75" hidden="1" customHeight="1" x14ac:dyDescent="0.2">
      <c r="A112" s="111">
        <f t="shared" si="12"/>
        <v>107</v>
      </c>
      <c r="B112" s="1"/>
      <c r="C112" s="8" t="str">
        <f>Tracking!C112</f>
        <v>Other</v>
      </c>
      <c r="D112" s="8"/>
      <c r="E112" s="99">
        <f>IF(U$256,HLOOKUP(T$255,BUDGETM,A112,FALSE),IF(T$255="Full Year",Quick_Budget!H112,Quick_Budget!G112*QBMULTIPLE))</f>
        <v>0</v>
      </c>
      <c r="F112" s="99">
        <f t="shared" si="17"/>
        <v>0</v>
      </c>
      <c r="G112" s="100">
        <f t="shared" si="19"/>
        <v>0</v>
      </c>
    </row>
    <row r="113" spans="1:7" ht="12.75" hidden="1" customHeight="1" x14ac:dyDescent="0.2">
      <c r="A113" s="111">
        <f t="shared" si="12"/>
        <v>108</v>
      </c>
      <c r="B113" s="1"/>
      <c r="C113" s="8" t="str">
        <f>Tracking!C113</f>
        <v>Other</v>
      </c>
      <c r="D113" s="8"/>
      <c r="E113" s="99">
        <f>IF(U$256,HLOOKUP(T$255,BUDGETM,A113,FALSE),IF(T$255="Full Year",Quick_Budget!H113,Quick_Budget!G113*QBMULTIPLE))</f>
        <v>0</v>
      </c>
      <c r="F113" s="99">
        <f t="shared" si="17"/>
        <v>0</v>
      </c>
      <c r="G113" s="100">
        <f t="shared" si="19"/>
        <v>0</v>
      </c>
    </row>
    <row r="114" spans="1:7" ht="12.75" hidden="1" customHeight="1" x14ac:dyDescent="0.2">
      <c r="A114" s="111">
        <f t="shared" si="12"/>
        <v>109</v>
      </c>
      <c r="B114" s="1"/>
      <c r="C114" s="8" t="str">
        <f>Tracking!C114</f>
        <v>Other</v>
      </c>
      <c r="D114" s="8"/>
      <c r="E114" s="99">
        <f>IF(U$256,HLOOKUP(T$255,BUDGETM,A114,FALSE),IF(T$255="Full Year",Quick_Budget!H114,Quick_Budget!G114*QBMULTIPLE))</f>
        <v>0</v>
      </c>
      <c r="F114" s="99">
        <f t="shared" si="17"/>
        <v>0</v>
      </c>
      <c r="G114" s="100">
        <f t="shared" si="18"/>
        <v>0</v>
      </c>
    </row>
    <row r="115" spans="1:7" x14ac:dyDescent="0.2">
      <c r="A115" s="111">
        <f t="shared" si="12"/>
        <v>110</v>
      </c>
      <c r="B115" s="1"/>
      <c r="C115" s="8"/>
      <c r="D115" s="8"/>
      <c r="E115" s="99"/>
      <c r="F115" s="99"/>
      <c r="G115" s="100"/>
    </row>
    <row r="116" spans="1:7" x14ac:dyDescent="0.2">
      <c r="A116" s="111">
        <f t="shared" si="12"/>
        <v>111</v>
      </c>
      <c r="B116" s="1"/>
      <c r="C116" s="92" t="str">
        <f>Tracking!C116</f>
        <v>Dining</v>
      </c>
      <c r="D116" s="8"/>
      <c r="E116" s="103">
        <f>SUM(E117:E131)</f>
        <v>0</v>
      </c>
      <c r="F116" s="103">
        <f>SUM(F117:F131)</f>
        <v>0</v>
      </c>
      <c r="G116" s="104">
        <f>SUM(G117:G131)</f>
        <v>0</v>
      </c>
    </row>
    <row r="117" spans="1:7" x14ac:dyDescent="0.2">
      <c r="A117" s="111">
        <f t="shared" si="12"/>
        <v>112</v>
      </c>
      <c r="B117" s="1"/>
      <c r="C117" s="8" t="str">
        <f>Tracking!C117</f>
        <v>Dining out</v>
      </c>
      <c r="D117" s="8"/>
      <c r="E117" s="99">
        <f>IF(U$256,HLOOKUP(T$255,BUDGETM,A117,FALSE),IF(T$255="Full Year",Quick_Budget!H117,Quick_Budget!G117*QBMULTIPLE))</f>
        <v>0</v>
      </c>
      <c r="F117" s="99">
        <f t="shared" ref="F117:F131" si="20">HLOOKUP(T$255,TRACKING,A116+1,FALSE)</f>
        <v>0</v>
      </c>
      <c r="G117" s="100">
        <f t="shared" ref="G117:G131" si="21">F117-E117</f>
        <v>0</v>
      </c>
    </row>
    <row r="118" spans="1:7" x14ac:dyDescent="0.2">
      <c r="A118" s="111">
        <f t="shared" si="12"/>
        <v>113</v>
      </c>
      <c r="B118" s="1"/>
      <c r="C118" s="8" t="str">
        <f>Tracking!C118</f>
        <v>Coffee</v>
      </c>
      <c r="D118" s="8"/>
      <c r="E118" s="99">
        <f>IF(U$256,HLOOKUP(T$255,BUDGETM,A118,FALSE),IF(T$255="Full Year",Quick_Budget!H118,Quick_Budget!G118*QBMULTIPLE))</f>
        <v>0</v>
      </c>
      <c r="F118" s="99">
        <f t="shared" si="20"/>
        <v>0</v>
      </c>
      <c r="G118" s="100">
        <f t="shared" si="21"/>
        <v>0</v>
      </c>
    </row>
    <row r="119" spans="1:7" x14ac:dyDescent="0.2">
      <c r="A119" s="111">
        <f t="shared" si="12"/>
        <v>114</v>
      </c>
      <c r="B119" s="1"/>
      <c r="C119" s="8" t="str">
        <f>Tracking!C119</f>
        <v>Takeout</v>
      </c>
      <c r="D119" s="8"/>
      <c r="E119" s="99">
        <f>IF(U$256,HLOOKUP(T$255,BUDGETM,A119,FALSE),IF(T$255="Full Year",Quick_Budget!H119,Quick_Budget!G119*QBMULTIPLE))</f>
        <v>0</v>
      </c>
      <c r="F119" s="99">
        <f t="shared" si="20"/>
        <v>0</v>
      </c>
      <c r="G119" s="100">
        <f t="shared" si="21"/>
        <v>0</v>
      </c>
    </row>
    <row r="120" spans="1:7" x14ac:dyDescent="0.2">
      <c r="A120" s="111">
        <f t="shared" si="12"/>
        <v>115</v>
      </c>
      <c r="B120" s="1"/>
      <c r="C120" s="8" t="str">
        <f>Tracking!C120</f>
        <v>fast food</v>
      </c>
      <c r="D120" s="8"/>
      <c r="E120" s="99">
        <f>IF(U$256,HLOOKUP(T$255,BUDGETM,A120,FALSE),IF(T$255="Full Year",Quick_Budget!H120,Quick_Budget!G120*QBMULTIPLE))</f>
        <v>0</v>
      </c>
      <c r="F120" s="99">
        <f t="shared" si="20"/>
        <v>0</v>
      </c>
      <c r="G120" s="100">
        <f t="shared" si="21"/>
        <v>0</v>
      </c>
    </row>
    <row r="121" spans="1:7" x14ac:dyDescent="0.2">
      <c r="A121" s="111">
        <f t="shared" si="12"/>
        <v>116</v>
      </c>
      <c r="B121" s="1"/>
      <c r="C121" s="8" t="str">
        <f>Tracking!C121</f>
        <v>Lunch at work</v>
      </c>
      <c r="D121" s="8"/>
      <c r="E121" s="99">
        <f>IF(U$256,HLOOKUP(T$255,BUDGETM,A121,FALSE),IF(T$255="Full Year",Quick_Budget!H121,Quick_Budget!G121*QBMULTIPLE))</f>
        <v>0</v>
      </c>
      <c r="F121" s="99">
        <f t="shared" si="20"/>
        <v>0</v>
      </c>
      <c r="G121" s="100">
        <f t="shared" si="21"/>
        <v>0</v>
      </c>
    </row>
    <row r="122" spans="1:7" x14ac:dyDescent="0.2">
      <c r="A122" s="111">
        <f t="shared" si="12"/>
        <v>117</v>
      </c>
      <c r="B122" s="1"/>
      <c r="C122" s="8" t="str">
        <f>Tracking!C122</f>
        <v>Other</v>
      </c>
      <c r="D122" s="8"/>
      <c r="E122" s="99">
        <f>IF(U$256,HLOOKUP(T$255,BUDGETM,A122,FALSE),IF(T$255="Full Year",Quick_Budget!H122,Quick_Budget!G122*QBMULTIPLE))</f>
        <v>0</v>
      </c>
      <c r="F122" s="99">
        <f t="shared" si="20"/>
        <v>0</v>
      </c>
      <c r="G122" s="100">
        <f t="shared" si="21"/>
        <v>0</v>
      </c>
    </row>
    <row r="123" spans="1:7" x14ac:dyDescent="0.2">
      <c r="A123" s="111">
        <f t="shared" si="12"/>
        <v>118</v>
      </c>
      <c r="B123" s="1"/>
      <c r="C123" s="8" t="str">
        <f>Tracking!C123</f>
        <v>Other</v>
      </c>
      <c r="D123" s="8"/>
      <c r="E123" s="99">
        <f>IF(U$256,HLOOKUP(T$255,BUDGETM,A123,FALSE),IF(T$255="Full Year",Quick_Budget!H123,Quick_Budget!G123*QBMULTIPLE))</f>
        <v>0</v>
      </c>
      <c r="F123" s="99">
        <f t="shared" si="20"/>
        <v>0</v>
      </c>
      <c r="G123" s="100">
        <f t="shared" si="21"/>
        <v>0</v>
      </c>
    </row>
    <row r="124" spans="1:7" x14ac:dyDescent="0.2">
      <c r="A124" s="111">
        <f t="shared" si="12"/>
        <v>119</v>
      </c>
      <c r="B124" s="1"/>
      <c r="C124" s="8" t="str">
        <f>Tracking!C124</f>
        <v>Other</v>
      </c>
      <c r="D124" s="8"/>
      <c r="E124" s="99">
        <f>IF(U$256,HLOOKUP(T$255,BUDGETM,A124,FALSE),IF(T$255="Full Year",Quick_Budget!H124,Quick_Budget!G124*QBMULTIPLE))</f>
        <v>0</v>
      </c>
      <c r="F124" s="99">
        <f t="shared" si="20"/>
        <v>0</v>
      </c>
      <c r="G124" s="100">
        <f t="shared" si="21"/>
        <v>0</v>
      </c>
    </row>
    <row r="125" spans="1:7" x14ac:dyDescent="0.2">
      <c r="A125" s="111">
        <f t="shared" si="12"/>
        <v>120</v>
      </c>
      <c r="B125" s="1"/>
      <c r="C125" s="8" t="str">
        <f>Tracking!C125</f>
        <v>Other</v>
      </c>
      <c r="D125" s="8"/>
      <c r="E125" s="99">
        <f>IF(U$256,HLOOKUP(T$255,BUDGETM,A125,FALSE),IF(T$255="Full Year",Quick_Budget!H125,Quick_Budget!G125*QBMULTIPLE))</f>
        <v>0</v>
      </c>
      <c r="F125" s="99">
        <f t="shared" si="20"/>
        <v>0</v>
      </c>
      <c r="G125" s="100">
        <f t="shared" ref="G125:G130" si="22">F125-E125</f>
        <v>0</v>
      </c>
    </row>
    <row r="126" spans="1:7" x14ac:dyDescent="0.2">
      <c r="A126" s="111">
        <f t="shared" si="12"/>
        <v>121</v>
      </c>
      <c r="B126" s="1"/>
      <c r="C126" s="8" t="str">
        <f>Tracking!C126</f>
        <v>Other</v>
      </c>
      <c r="D126" s="8"/>
      <c r="E126" s="99">
        <f>IF(U$256,HLOOKUP(T$255,BUDGETM,A126,FALSE),IF(T$255="Full Year",Quick_Budget!H126,Quick_Budget!G126*QBMULTIPLE))</f>
        <v>0</v>
      </c>
      <c r="F126" s="99">
        <f t="shared" si="20"/>
        <v>0</v>
      </c>
      <c r="G126" s="100">
        <f t="shared" si="22"/>
        <v>0</v>
      </c>
    </row>
    <row r="127" spans="1:7" ht="12.75" hidden="1" customHeight="1" x14ac:dyDescent="0.2">
      <c r="A127" s="111">
        <f t="shared" si="12"/>
        <v>122</v>
      </c>
      <c r="B127" s="1"/>
      <c r="C127" s="8" t="str">
        <f>Tracking!C127</f>
        <v>Other</v>
      </c>
      <c r="D127" s="8"/>
      <c r="E127" s="99">
        <f>IF(U$256,HLOOKUP(T$255,BUDGETM,A127,FALSE),IF(T$255="Full Year",Quick_Budget!H127,Quick_Budget!G127*QBMULTIPLE))</f>
        <v>0</v>
      </c>
      <c r="F127" s="99">
        <f t="shared" si="20"/>
        <v>0</v>
      </c>
      <c r="G127" s="100">
        <f t="shared" si="22"/>
        <v>0</v>
      </c>
    </row>
    <row r="128" spans="1:7" ht="12.75" hidden="1" customHeight="1" x14ac:dyDescent="0.2">
      <c r="A128" s="111">
        <f t="shared" si="12"/>
        <v>123</v>
      </c>
      <c r="B128" s="1"/>
      <c r="C128" s="8" t="str">
        <f>Tracking!C128</f>
        <v>Other</v>
      </c>
      <c r="D128" s="8"/>
      <c r="E128" s="99">
        <f>IF(U$256,HLOOKUP(T$255,BUDGETM,A128,FALSE),IF(T$255="Full Year",Quick_Budget!H128,Quick_Budget!G128*QBMULTIPLE))</f>
        <v>0</v>
      </c>
      <c r="F128" s="99">
        <f t="shared" si="20"/>
        <v>0</v>
      </c>
      <c r="G128" s="100">
        <f t="shared" si="22"/>
        <v>0</v>
      </c>
    </row>
    <row r="129" spans="1:7" ht="12.75" hidden="1" customHeight="1" x14ac:dyDescent="0.2">
      <c r="A129" s="111">
        <f t="shared" si="12"/>
        <v>124</v>
      </c>
      <c r="B129" s="1"/>
      <c r="C129" s="8" t="str">
        <f>Tracking!C129</f>
        <v>Other</v>
      </c>
      <c r="D129" s="8"/>
      <c r="E129" s="99">
        <f>IF(U$256,HLOOKUP(T$255,BUDGETM,A129,FALSE),IF(T$255="Full Year",Quick_Budget!H129,Quick_Budget!G129*QBMULTIPLE))</f>
        <v>0</v>
      </c>
      <c r="F129" s="99">
        <f t="shared" si="20"/>
        <v>0</v>
      </c>
      <c r="G129" s="100">
        <f t="shared" si="22"/>
        <v>0</v>
      </c>
    </row>
    <row r="130" spans="1:7" ht="12.75" hidden="1" customHeight="1" x14ac:dyDescent="0.2">
      <c r="A130" s="111">
        <f t="shared" si="12"/>
        <v>125</v>
      </c>
      <c r="B130" s="1"/>
      <c r="C130" s="8" t="str">
        <f>Tracking!C130</f>
        <v>Other</v>
      </c>
      <c r="D130" s="8"/>
      <c r="E130" s="99">
        <f>IF(U$256,HLOOKUP(T$255,BUDGETM,A130,FALSE),IF(T$255="Full Year",Quick_Budget!H130,Quick_Budget!G130*QBMULTIPLE))</f>
        <v>0</v>
      </c>
      <c r="F130" s="99">
        <f t="shared" si="20"/>
        <v>0</v>
      </c>
      <c r="G130" s="100">
        <f t="shared" si="22"/>
        <v>0</v>
      </c>
    </row>
    <row r="131" spans="1:7" ht="12.75" hidden="1" customHeight="1" x14ac:dyDescent="0.2">
      <c r="A131" s="111">
        <f t="shared" si="12"/>
        <v>126</v>
      </c>
      <c r="B131" s="1"/>
      <c r="C131" s="8" t="str">
        <f>Tracking!C131</f>
        <v>Other</v>
      </c>
      <c r="D131" s="8"/>
      <c r="E131" s="99">
        <f>IF(U$256,HLOOKUP(T$255,BUDGETM,A131,FALSE),IF(T$255="Full Year",Quick_Budget!H131,Quick_Budget!G131*QBMULTIPLE))</f>
        <v>0</v>
      </c>
      <c r="F131" s="99">
        <f t="shared" si="20"/>
        <v>0</v>
      </c>
      <c r="G131" s="100">
        <f t="shared" si="21"/>
        <v>0</v>
      </c>
    </row>
    <row r="132" spans="1:7" x14ac:dyDescent="0.2">
      <c r="A132" s="111">
        <f t="shared" si="12"/>
        <v>127</v>
      </c>
      <c r="B132" s="1"/>
      <c r="C132" s="8"/>
      <c r="D132" s="8"/>
      <c r="E132" s="99"/>
      <c r="F132" s="99"/>
      <c r="G132" s="100"/>
    </row>
    <row r="133" spans="1:7" x14ac:dyDescent="0.2">
      <c r="A133" s="111">
        <f t="shared" si="12"/>
        <v>128</v>
      </c>
      <c r="B133" s="1"/>
      <c r="C133" s="92" t="str">
        <f>Tracking!C133</f>
        <v>Kids</v>
      </c>
      <c r="D133" s="8"/>
      <c r="E133" s="103">
        <f>SUM(E134:E148)</f>
        <v>0</v>
      </c>
      <c r="F133" s="103">
        <f>SUM(F134:F148)</f>
        <v>0</v>
      </c>
      <c r="G133" s="104">
        <f>SUM(G134:G148)</f>
        <v>0</v>
      </c>
    </row>
    <row r="134" spans="1:7" x14ac:dyDescent="0.2">
      <c r="A134" s="111">
        <f t="shared" si="12"/>
        <v>129</v>
      </c>
      <c r="B134" s="1"/>
      <c r="C134" s="8" t="str">
        <f>Tracking!C134</f>
        <v>Clothes</v>
      </c>
      <c r="D134" s="8"/>
      <c r="E134" s="99">
        <f>IF(U$256,HLOOKUP(T$255,BUDGETM,A134,FALSE),IF(T$255="Full Year",Quick_Budget!H134,Quick_Budget!G134*QBMULTIPLE))</f>
        <v>0</v>
      </c>
      <c r="F134" s="99">
        <f t="shared" ref="F134:F148" si="23">HLOOKUP(T$255,TRACKING,A133+1,FALSE)</f>
        <v>0</v>
      </c>
      <c r="G134" s="100">
        <f t="shared" ref="G134:G148" si="24">F134-E134</f>
        <v>0</v>
      </c>
    </row>
    <row r="135" spans="1:7" x14ac:dyDescent="0.2">
      <c r="A135" s="111">
        <f t="shared" si="12"/>
        <v>130</v>
      </c>
      <c r="B135" s="1"/>
      <c r="C135" s="8" t="str">
        <f>Tracking!C135</f>
        <v>Child care</v>
      </c>
      <c r="D135" s="8"/>
      <c r="E135" s="99">
        <f>IF(U$256,HLOOKUP(T$255,BUDGETM,A135,FALSE),IF(T$255="Full Year",Quick_Budget!H135,Quick_Budget!G135*QBMULTIPLE))</f>
        <v>0</v>
      </c>
      <c r="F135" s="99">
        <f t="shared" si="23"/>
        <v>0</v>
      </c>
      <c r="G135" s="100">
        <f t="shared" si="24"/>
        <v>0</v>
      </c>
    </row>
    <row r="136" spans="1:7" x14ac:dyDescent="0.2">
      <c r="A136" s="111">
        <f t="shared" si="12"/>
        <v>131</v>
      </c>
      <c r="B136" s="1"/>
      <c r="C136" s="8" t="str">
        <f>Tracking!C136</f>
        <v>School supplies</v>
      </c>
      <c r="D136" s="8"/>
      <c r="E136" s="99">
        <f>IF(U$256,HLOOKUP(T$255,BUDGETM,A136,FALSE),IF(T$255="Full Year",Quick_Budget!H136,Quick_Budget!G136*QBMULTIPLE))</f>
        <v>0</v>
      </c>
      <c r="F136" s="99">
        <f t="shared" si="23"/>
        <v>0</v>
      </c>
      <c r="G136" s="100">
        <f t="shared" si="24"/>
        <v>0</v>
      </c>
    </row>
    <row r="137" spans="1:7" x14ac:dyDescent="0.2">
      <c r="A137" s="111">
        <f t="shared" si="12"/>
        <v>132</v>
      </c>
      <c r="B137" s="1"/>
      <c r="C137" s="8" t="str">
        <f>Tracking!C137</f>
        <v>Babysitter</v>
      </c>
      <c r="D137" s="8"/>
      <c r="E137" s="99">
        <f>IF(U$256,HLOOKUP(T$255,BUDGETM,A137,FALSE),IF(T$255="Full Year",Quick_Budget!H137,Quick_Budget!G137*QBMULTIPLE))</f>
        <v>0</v>
      </c>
      <c r="F137" s="99">
        <f t="shared" si="23"/>
        <v>0</v>
      </c>
      <c r="G137" s="100">
        <f t="shared" si="24"/>
        <v>0</v>
      </c>
    </row>
    <row r="138" spans="1:7" x14ac:dyDescent="0.2">
      <c r="A138" s="111">
        <f t="shared" ref="A138:A201" si="25">A137+1</f>
        <v>133</v>
      </c>
      <c r="B138" s="1"/>
      <c r="C138" s="8" t="str">
        <f>Tracking!C138</f>
        <v>Tuition</v>
      </c>
      <c r="D138" s="8"/>
      <c r="E138" s="99">
        <f>IF(U$256,HLOOKUP(T$255,BUDGETM,A138,FALSE),IF(T$255="Full Year",Quick_Budget!H138,Quick_Budget!G138*QBMULTIPLE))</f>
        <v>0</v>
      </c>
      <c r="F138" s="99">
        <f t="shared" si="23"/>
        <v>0</v>
      </c>
      <c r="G138" s="100">
        <f t="shared" si="24"/>
        <v>0</v>
      </c>
    </row>
    <row r="139" spans="1:7" x14ac:dyDescent="0.2">
      <c r="A139" s="111">
        <f t="shared" si="25"/>
        <v>134</v>
      </c>
      <c r="B139" s="1"/>
      <c r="C139" s="8" t="str">
        <f>Tracking!C139</f>
        <v>Music lessons</v>
      </c>
      <c r="D139" s="8"/>
      <c r="E139" s="99">
        <f>IF(U$256,HLOOKUP(T$255,BUDGETM,A139,FALSE),IF(T$255="Full Year",Quick_Budget!H139,Quick_Budget!G139*QBMULTIPLE))</f>
        <v>0</v>
      </c>
      <c r="F139" s="99">
        <f t="shared" si="23"/>
        <v>0</v>
      </c>
      <c r="G139" s="100">
        <f t="shared" si="24"/>
        <v>0</v>
      </c>
    </row>
    <row r="140" spans="1:7" x14ac:dyDescent="0.2">
      <c r="A140" s="111">
        <f t="shared" si="25"/>
        <v>135</v>
      </c>
      <c r="B140" s="1"/>
      <c r="C140" s="8" t="str">
        <f>Tracking!C140</f>
        <v>Other</v>
      </c>
      <c r="D140" s="8"/>
      <c r="E140" s="99">
        <f>IF(U$256,HLOOKUP(T$255,BUDGETM,A140,FALSE),IF(T$255="Full Year",Quick_Budget!H140,Quick_Budget!G140*QBMULTIPLE))</f>
        <v>0</v>
      </c>
      <c r="F140" s="99">
        <f t="shared" si="23"/>
        <v>0</v>
      </c>
      <c r="G140" s="100">
        <f t="shared" si="24"/>
        <v>0</v>
      </c>
    </row>
    <row r="141" spans="1:7" x14ac:dyDescent="0.2">
      <c r="A141" s="111">
        <f t="shared" si="25"/>
        <v>136</v>
      </c>
      <c r="B141" s="1"/>
      <c r="C141" s="8" t="str">
        <f>Tracking!C141</f>
        <v>Other</v>
      </c>
      <c r="D141" s="8"/>
      <c r="E141" s="99">
        <f>IF(U$256,HLOOKUP(T$255,BUDGETM,A141,FALSE),IF(T$255="Full Year",Quick_Budget!H141,Quick_Budget!G141*QBMULTIPLE))</f>
        <v>0</v>
      </c>
      <c r="F141" s="99">
        <f t="shared" si="23"/>
        <v>0</v>
      </c>
      <c r="G141" s="100">
        <f t="shared" si="24"/>
        <v>0</v>
      </c>
    </row>
    <row r="142" spans="1:7" x14ac:dyDescent="0.2">
      <c r="A142" s="111">
        <f t="shared" si="25"/>
        <v>137</v>
      </c>
      <c r="B142" s="1"/>
      <c r="C142" s="8" t="str">
        <f>Tracking!C142</f>
        <v>Other</v>
      </c>
      <c r="D142" s="8"/>
      <c r="E142" s="99">
        <f>IF(U$256,HLOOKUP(T$255,BUDGETM,A142,FALSE),IF(T$255="Full Year",Quick_Budget!H142,Quick_Budget!G142*QBMULTIPLE))</f>
        <v>0</v>
      </c>
      <c r="F142" s="99">
        <f t="shared" si="23"/>
        <v>0</v>
      </c>
      <c r="G142" s="100">
        <f t="shared" ref="G142:G147" si="26">F142-E142</f>
        <v>0</v>
      </c>
    </row>
    <row r="143" spans="1:7" x14ac:dyDescent="0.2">
      <c r="A143" s="111">
        <f t="shared" si="25"/>
        <v>138</v>
      </c>
      <c r="B143" s="1"/>
      <c r="C143" s="8" t="str">
        <f>Tracking!C143</f>
        <v>Other</v>
      </c>
      <c r="D143" s="8"/>
      <c r="E143" s="99">
        <f>IF(U$256,HLOOKUP(T$255,BUDGETM,A143,FALSE),IF(T$255="Full Year",Quick_Budget!H143,Quick_Budget!G143*QBMULTIPLE))</f>
        <v>0</v>
      </c>
      <c r="F143" s="99">
        <f t="shared" si="23"/>
        <v>0</v>
      </c>
      <c r="G143" s="100">
        <f t="shared" si="26"/>
        <v>0</v>
      </c>
    </row>
    <row r="144" spans="1:7" ht="12.75" hidden="1" customHeight="1" x14ac:dyDescent="0.2">
      <c r="A144" s="111">
        <f t="shared" si="25"/>
        <v>139</v>
      </c>
      <c r="B144" s="1"/>
      <c r="C144" s="8" t="str">
        <f>Tracking!C144</f>
        <v>Other</v>
      </c>
      <c r="D144" s="8"/>
      <c r="E144" s="99">
        <f>IF(U$256,HLOOKUP(T$255,BUDGETM,A144,FALSE),IF(T$255="Full Year",Quick_Budget!H144,Quick_Budget!G144*QBMULTIPLE))</f>
        <v>0</v>
      </c>
      <c r="F144" s="99">
        <f t="shared" si="23"/>
        <v>0</v>
      </c>
      <c r="G144" s="100">
        <f t="shared" si="26"/>
        <v>0</v>
      </c>
    </row>
    <row r="145" spans="1:7" ht="12.75" hidden="1" customHeight="1" x14ac:dyDescent="0.2">
      <c r="A145" s="111">
        <f t="shared" si="25"/>
        <v>140</v>
      </c>
      <c r="B145" s="1"/>
      <c r="C145" s="8" t="str">
        <f>Tracking!C145</f>
        <v>Other</v>
      </c>
      <c r="D145" s="8"/>
      <c r="E145" s="99">
        <f>IF(U$256,HLOOKUP(T$255,BUDGETM,A145,FALSE),IF(T$255="Full Year",Quick_Budget!H145,Quick_Budget!G145*QBMULTIPLE))</f>
        <v>0</v>
      </c>
      <c r="F145" s="99">
        <f t="shared" si="23"/>
        <v>0</v>
      </c>
      <c r="G145" s="100">
        <f t="shared" si="26"/>
        <v>0</v>
      </c>
    </row>
    <row r="146" spans="1:7" ht="12.75" hidden="1" customHeight="1" x14ac:dyDescent="0.2">
      <c r="A146" s="111">
        <f t="shared" si="25"/>
        <v>141</v>
      </c>
      <c r="B146" s="1"/>
      <c r="C146" s="8" t="str">
        <f>Tracking!C146</f>
        <v>Other</v>
      </c>
      <c r="D146" s="8"/>
      <c r="E146" s="99">
        <f>IF(U$256,HLOOKUP(T$255,BUDGETM,A146,FALSE),IF(T$255="Full Year",Quick_Budget!H146,Quick_Budget!G146*QBMULTIPLE))</f>
        <v>0</v>
      </c>
      <c r="F146" s="99">
        <f t="shared" si="23"/>
        <v>0</v>
      </c>
      <c r="G146" s="100">
        <f t="shared" si="26"/>
        <v>0</v>
      </c>
    </row>
    <row r="147" spans="1:7" ht="12.75" hidden="1" customHeight="1" x14ac:dyDescent="0.2">
      <c r="A147" s="111">
        <f t="shared" si="25"/>
        <v>142</v>
      </c>
      <c r="B147" s="1"/>
      <c r="C147" s="8" t="str">
        <f>Tracking!C147</f>
        <v>Other</v>
      </c>
      <c r="D147" s="8"/>
      <c r="E147" s="99">
        <f>IF(U$256,HLOOKUP(T$255,BUDGETM,A147,FALSE),IF(T$255="Full Year",Quick_Budget!H147,Quick_Budget!G147*QBMULTIPLE))</f>
        <v>0</v>
      </c>
      <c r="F147" s="99">
        <f t="shared" si="23"/>
        <v>0</v>
      </c>
      <c r="G147" s="100">
        <f t="shared" si="26"/>
        <v>0</v>
      </c>
    </row>
    <row r="148" spans="1:7" ht="12.75" hidden="1" customHeight="1" x14ac:dyDescent="0.2">
      <c r="A148" s="111">
        <f t="shared" si="25"/>
        <v>143</v>
      </c>
      <c r="B148" s="1"/>
      <c r="C148" s="8" t="str">
        <f>Tracking!C148</f>
        <v>Other</v>
      </c>
      <c r="D148" s="8"/>
      <c r="E148" s="99">
        <f>IF(U$256,HLOOKUP(T$255,BUDGETM,A148,FALSE),IF(T$255="Full Year",Quick_Budget!H148,Quick_Budget!G148*QBMULTIPLE))</f>
        <v>0</v>
      </c>
      <c r="F148" s="99">
        <f t="shared" si="23"/>
        <v>0</v>
      </c>
      <c r="G148" s="100">
        <f t="shared" si="24"/>
        <v>0</v>
      </c>
    </row>
    <row r="149" spans="1:7" x14ac:dyDescent="0.2">
      <c r="A149" s="111">
        <f t="shared" si="25"/>
        <v>144</v>
      </c>
      <c r="B149" s="1"/>
      <c r="C149" s="8"/>
      <c r="D149" s="8"/>
      <c r="E149" s="99"/>
      <c r="F149" s="99"/>
      <c r="G149" s="100"/>
    </row>
    <row r="150" spans="1:7" x14ac:dyDescent="0.2">
      <c r="A150" s="111">
        <f t="shared" si="25"/>
        <v>145</v>
      </c>
      <c r="B150" s="1"/>
      <c r="C150" s="92" t="str">
        <f>Tracking!C150</f>
        <v>Miscellaneous</v>
      </c>
      <c r="D150" s="8"/>
      <c r="E150" s="103">
        <f>SUM(E151:E165)</f>
        <v>0</v>
      </c>
      <c r="F150" s="103">
        <f>SUM(F151:F165)</f>
        <v>0</v>
      </c>
      <c r="G150" s="104">
        <f>SUM(G151:G165)</f>
        <v>0</v>
      </c>
    </row>
    <row r="151" spans="1:7" x14ac:dyDescent="0.2">
      <c r="A151" s="111">
        <f t="shared" si="25"/>
        <v>146</v>
      </c>
      <c r="B151" s="1"/>
      <c r="C151" s="8" t="str">
        <f>Tracking!C151</f>
        <v>401k</v>
      </c>
      <c r="D151" s="8"/>
      <c r="E151" s="99">
        <f>IF(U$256,HLOOKUP(T$255,BUDGETM,A151,FALSE),IF(T$255="Full Year",Quick_Budget!H151,Quick_Budget!G151*QBMULTIPLE))</f>
        <v>0</v>
      </c>
      <c r="F151" s="99">
        <f t="shared" ref="F151:F165" si="27">HLOOKUP(T$255,TRACKING,A150+1,FALSE)</f>
        <v>0</v>
      </c>
      <c r="G151" s="100">
        <f t="shared" ref="G151:G165" si="28">F151-E151</f>
        <v>0</v>
      </c>
    </row>
    <row r="152" spans="1:7" x14ac:dyDescent="0.2">
      <c r="A152" s="111">
        <f t="shared" si="25"/>
        <v>147</v>
      </c>
      <c r="B152" s="1"/>
      <c r="C152" s="8" t="str">
        <f>Tracking!C152</f>
        <v>IRA</v>
      </c>
      <c r="D152" s="8"/>
      <c r="E152" s="99">
        <f>IF(U$256,HLOOKUP(T$255,BUDGETM,A152,FALSE),IF(T$255="Full Year",Quick_Budget!H152,Quick_Budget!G152*QBMULTIPLE))</f>
        <v>0</v>
      </c>
      <c r="F152" s="99">
        <f t="shared" si="27"/>
        <v>0</v>
      </c>
      <c r="G152" s="100">
        <f t="shared" si="28"/>
        <v>0</v>
      </c>
    </row>
    <row r="153" spans="1:7" x14ac:dyDescent="0.2">
      <c r="A153" s="111">
        <f t="shared" si="25"/>
        <v>148</v>
      </c>
      <c r="B153" s="1"/>
      <c r="C153" s="8" t="str">
        <f>Tracking!C153</f>
        <v>Donations</v>
      </c>
      <c r="D153" s="8"/>
      <c r="E153" s="99">
        <f>IF(U$256,HLOOKUP(T$255,BUDGETM,A153,FALSE),IF(T$255="Full Year",Quick_Budget!H153,Quick_Budget!G153*QBMULTIPLE))</f>
        <v>0</v>
      </c>
      <c r="F153" s="99">
        <f t="shared" si="27"/>
        <v>0</v>
      </c>
      <c r="G153" s="100">
        <f t="shared" si="28"/>
        <v>0</v>
      </c>
    </row>
    <row r="154" spans="1:7" x14ac:dyDescent="0.2">
      <c r="A154" s="111">
        <f t="shared" si="25"/>
        <v>149</v>
      </c>
      <c r="B154" s="1"/>
      <c r="C154" s="8" t="str">
        <f>Tracking!C154</f>
        <v>Dry Cleaning</v>
      </c>
      <c r="D154" s="8"/>
      <c r="E154" s="99">
        <f>IF(U$256,HLOOKUP(T$255,BUDGETM,A154,FALSE),IF(T$255="Full Year",Quick_Budget!H154,Quick_Budget!G154*QBMULTIPLE))</f>
        <v>0</v>
      </c>
      <c r="F154" s="99">
        <f t="shared" si="27"/>
        <v>0</v>
      </c>
      <c r="G154" s="100">
        <f t="shared" si="28"/>
        <v>0</v>
      </c>
    </row>
    <row r="155" spans="1:7" x14ac:dyDescent="0.2">
      <c r="A155" s="111">
        <f t="shared" si="25"/>
        <v>150</v>
      </c>
      <c r="B155" s="1"/>
      <c r="C155" s="8" t="str">
        <f>Tracking!C155</f>
        <v>New Clothes</v>
      </c>
      <c r="D155" s="8"/>
      <c r="E155" s="99">
        <f>IF(U$256,HLOOKUP(T$255,BUDGETM,A155,FALSE),IF(T$255="Full Year",Quick_Budget!H155,Quick_Budget!G155*QBMULTIPLE))</f>
        <v>0</v>
      </c>
      <c r="F155" s="99">
        <f t="shared" si="27"/>
        <v>0</v>
      </c>
      <c r="G155" s="100">
        <f t="shared" si="28"/>
        <v>0</v>
      </c>
    </row>
    <row r="156" spans="1:7" x14ac:dyDescent="0.2">
      <c r="A156" s="111">
        <f t="shared" si="25"/>
        <v>151</v>
      </c>
      <c r="B156" s="1"/>
      <c r="C156" s="8" t="str">
        <f>Tracking!C156</f>
        <v>College Loans</v>
      </c>
      <c r="D156" s="8"/>
      <c r="E156" s="99">
        <f>IF(U$256,HLOOKUP(T$255,BUDGETM,A156,FALSE),IF(T$255="Full Year",Quick_Budget!H156,Quick_Budget!G156*QBMULTIPLE))</f>
        <v>0</v>
      </c>
      <c r="F156" s="99">
        <f t="shared" si="27"/>
        <v>0</v>
      </c>
      <c r="G156" s="100">
        <f t="shared" si="28"/>
        <v>0</v>
      </c>
    </row>
    <row r="157" spans="1:7" x14ac:dyDescent="0.2">
      <c r="A157" s="111">
        <f t="shared" si="25"/>
        <v>152</v>
      </c>
      <c r="B157" s="1"/>
      <c r="C157" s="8" t="str">
        <f>Tracking!C157</f>
        <v>Pocket Money</v>
      </c>
      <c r="D157" s="8"/>
      <c r="E157" s="99">
        <f>IF(U$256,HLOOKUP(T$255,BUDGETM,A157,FALSE),IF(T$255="Full Year",Quick_Budget!H157,Quick_Budget!G157*QBMULTIPLE))</f>
        <v>0</v>
      </c>
      <c r="F157" s="99">
        <f t="shared" si="27"/>
        <v>0</v>
      </c>
      <c r="G157" s="100">
        <f t="shared" si="28"/>
        <v>0</v>
      </c>
    </row>
    <row r="158" spans="1:7" x14ac:dyDescent="0.2">
      <c r="A158" s="111">
        <f t="shared" si="25"/>
        <v>153</v>
      </c>
      <c r="B158" s="1"/>
      <c r="C158" s="8" t="str">
        <f>Tracking!C158</f>
        <v>Gifts</v>
      </c>
      <c r="D158" s="8"/>
      <c r="E158" s="99">
        <f>IF(U$256,HLOOKUP(T$255,BUDGETM,A158,FALSE),IF(T$255="Full Year",Quick_Budget!H158,Quick_Budget!G158*QBMULTIPLE))</f>
        <v>0</v>
      </c>
      <c r="F158" s="99">
        <f t="shared" si="27"/>
        <v>0</v>
      </c>
      <c r="G158" s="100">
        <f t="shared" si="28"/>
        <v>0</v>
      </c>
    </row>
    <row r="159" spans="1:7" x14ac:dyDescent="0.2">
      <c r="A159" s="111">
        <f t="shared" si="25"/>
        <v>154</v>
      </c>
      <c r="B159" s="1"/>
      <c r="C159" s="8" t="str">
        <f>Tracking!C159</f>
        <v>Credit Card</v>
      </c>
      <c r="D159" s="8"/>
      <c r="E159" s="99">
        <f>IF(U$256,HLOOKUP(T$255,BUDGETM,A159,FALSE),IF(T$255="Full Year",Quick_Budget!H159,Quick_Budget!G159*QBMULTIPLE))</f>
        <v>0</v>
      </c>
      <c r="F159" s="99">
        <f t="shared" si="27"/>
        <v>0</v>
      </c>
      <c r="G159" s="100">
        <f t="shared" si="28"/>
        <v>0</v>
      </c>
    </row>
    <row r="160" spans="1:7" x14ac:dyDescent="0.2">
      <c r="A160" s="111">
        <f t="shared" si="25"/>
        <v>155</v>
      </c>
      <c r="B160" s="1"/>
      <c r="C160" s="8" t="str">
        <f>Tracking!C160</f>
        <v>Other</v>
      </c>
      <c r="D160" s="8"/>
      <c r="E160" s="99">
        <f>IF(U$256,HLOOKUP(T$255,BUDGETM,A160,FALSE),IF(T$255="Full Year",Quick_Budget!H160,Quick_Budget!G160*QBMULTIPLE))</f>
        <v>0</v>
      </c>
      <c r="F160" s="99">
        <f t="shared" si="27"/>
        <v>0</v>
      </c>
      <c r="G160" s="100">
        <f t="shared" si="28"/>
        <v>0</v>
      </c>
    </row>
    <row r="161" spans="1:7" ht="12.75" hidden="1" customHeight="1" x14ac:dyDescent="0.2">
      <c r="A161" s="111">
        <f t="shared" si="25"/>
        <v>156</v>
      </c>
      <c r="B161" s="1"/>
      <c r="C161" s="8" t="str">
        <f>Tracking!C161</f>
        <v>Other</v>
      </c>
      <c r="D161" s="8"/>
      <c r="E161" s="99">
        <f>IF(U$256,HLOOKUP(T$255,BUDGETM,A161,FALSE),IF(T$255="Full Year",Quick_Budget!H161,Quick_Budget!G161*QBMULTIPLE))</f>
        <v>0</v>
      </c>
      <c r="F161" s="99">
        <f t="shared" si="27"/>
        <v>0</v>
      </c>
      <c r="G161" s="100">
        <f t="shared" si="28"/>
        <v>0</v>
      </c>
    </row>
    <row r="162" spans="1:7" ht="12.75" hidden="1" customHeight="1" x14ac:dyDescent="0.2">
      <c r="A162" s="111">
        <f t="shared" si="25"/>
        <v>157</v>
      </c>
      <c r="B162" s="1"/>
      <c r="C162" s="8" t="str">
        <f>Tracking!C162</f>
        <v>Other</v>
      </c>
      <c r="D162" s="8"/>
      <c r="E162" s="99">
        <f>IF(U$256,HLOOKUP(T$255,BUDGETM,A162,FALSE),IF(T$255="Full Year",Quick_Budget!H162,Quick_Budget!G162*QBMULTIPLE))</f>
        <v>0</v>
      </c>
      <c r="F162" s="99">
        <f t="shared" si="27"/>
        <v>0</v>
      </c>
      <c r="G162" s="100">
        <f t="shared" si="28"/>
        <v>0</v>
      </c>
    </row>
    <row r="163" spans="1:7" ht="12.75" hidden="1" customHeight="1" x14ac:dyDescent="0.2">
      <c r="A163" s="111">
        <f t="shared" si="25"/>
        <v>158</v>
      </c>
      <c r="B163" s="1"/>
      <c r="C163" s="8" t="str">
        <f>Tracking!C163</f>
        <v>Other</v>
      </c>
      <c r="D163" s="8"/>
      <c r="E163" s="99">
        <f>IF(U$256,HLOOKUP(T$255,BUDGETM,A163,FALSE),IF(T$255="Full Year",Quick_Budget!H163,Quick_Budget!G163*QBMULTIPLE))</f>
        <v>0</v>
      </c>
      <c r="F163" s="99">
        <f t="shared" si="27"/>
        <v>0</v>
      </c>
      <c r="G163" s="100">
        <f t="shared" si="28"/>
        <v>0</v>
      </c>
    </row>
    <row r="164" spans="1:7" ht="12.75" hidden="1" customHeight="1" x14ac:dyDescent="0.2">
      <c r="A164" s="111">
        <f t="shared" si="25"/>
        <v>159</v>
      </c>
      <c r="B164" s="1"/>
      <c r="C164" s="8" t="str">
        <f>Tracking!C164</f>
        <v>Other</v>
      </c>
      <c r="D164" s="8"/>
      <c r="E164" s="99">
        <f>IF(U$256,HLOOKUP(T$255,BUDGETM,A164,FALSE),IF(T$255="Full Year",Quick_Budget!H164,Quick_Budget!G164*QBMULTIPLE))</f>
        <v>0</v>
      </c>
      <c r="F164" s="99">
        <f t="shared" si="27"/>
        <v>0</v>
      </c>
      <c r="G164" s="100">
        <f t="shared" si="28"/>
        <v>0</v>
      </c>
    </row>
    <row r="165" spans="1:7" ht="12.75" hidden="1" customHeight="1" x14ac:dyDescent="0.2">
      <c r="A165" s="111">
        <f t="shared" si="25"/>
        <v>160</v>
      </c>
      <c r="B165" s="1"/>
      <c r="C165" s="8" t="str">
        <f>Tracking!C165</f>
        <v>Other</v>
      </c>
      <c r="D165" s="8"/>
      <c r="E165" s="99">
        <f>IF(U$256,HLOOKUP(T$255,BUDGETM,A165,FALSE),IF(T$255="Full Year",Quick_Budget!H165,Quick_Budget!G165*QBMULTIPLE))</f>
        <v>0</v>
      </c>
      <c r="F165" s="99">
        <f t="shared" si="27"/>
        <v>0</v>
      </c>
      <c r="G165" s="100">
        <f t="shared" si="28"/>
        <v>0</v>
      </c>
    </row>
    <row r="166" spans="1:7" x14ac:dyDescent="0.2">
      <c r="A166" s="111">
        <f t="shared" si="25"/>
        <v>161</v>
      </c>
      <c r="B166" s="1"/>
      <c r="C166" s="8"/>
      <c r="D166" s="8"/>
      <c r="E166" s="99"/>
      <c r="F166" s="99"/>
      <c r="G166" s="100"/>
    </row>
    <row r="167" spans="1:7" x14ac:dyDescent="0.2">
      <c r="A167" s="111">
        <f t="shared" si="25"/>
        <v>162</v>
      </c>
      <c r="B167" s="1"/>
      <c r="C167" s="92" t="str">
        <f>Tracking!C167</f>
        <v>Other 1</v>
      </c>
      <c r="D167" s="8"/>
      <c r="E167" s="103">
        <f>SUM(E168:E182)</f>
        <v>0</v>
      </c>
      <c r="F167" s="103">
        <f>SUM(F168:F182)</f>
        <v>0</v>
      </c>
      <c r="G167" s="104">
        <f>SUM(G168:G182)</f>
        <v>0</v>
      </c>
    </row>
    <row r="168" spans="1:7" x14ac:dyDescent="0.2">
      <c r="A168" s="111">
        <f t="shared" si="25"/>
        <v>163</v>
      </c>
      <c r="B168" s="1"/>
      <c r="C168" s="8" t="str">
        <f>Tracking!C168</f>
        <v>Other</v>
      </c>
      <c r="D168" s="8"/>
      <c r="E168" s="99">
        <f>IF(U$256,HLOOKUP(T$255,BUDGETM,A168,FALSE),IF(T$255="Full Year",Quick_Budget!H168,Quick_Budget!G168*QBMULTIPLE))</f>
        <v>0</v>
      </c>
      <c r="F168" s="99">
        <f t="shared" ref="F168:F182" si="29">HLOOKUP(T$255,TRACKING,A167+1,FALSE)</f>
        <v>0</v>
      </c>
      <c r="G168" s="100">
        <f t="shared" ref="G168:G182" si="30">F168-E168</f>
        <v>0</v>
      </c>
    </row>
    <row r="169" spans="1:7" x14ac:dyDescent="0.2">
      <c r="A169" s="111">
        <f t="shared" si="25"/>
        <v>164</v>
      </c>
      <c r="B169" s="1"/>
      <c r="C169" s="8" t="str">
        <f>Tracking!C169</f>
        <v>Other</v>
      </c>
      <c r="D169" s="8"/>
      <c r="E169" s="99">
        <f>IF(U$256,HLOOKUP(T$255,BUDGETM,A169,FALSE),IF(T$255="Full Year",Quick_Budget!H169,Quick_Budget!G169*QBMULTIPLE))</f>
        <v>0</v>
      </c>
      <c r="F169" s="99">
        <f t="shared" si="29"/>
        <v>0</v>
      </c>
      <c r="G169" s="100">
        <f t="shared" si="30"/>
        <v>0</v>
      </c>
    </row>
    <row r="170" spans="1:7" x14ac:dyDescent="0.2">
      <c r="A170" s="111">
        <f t="shared" si="25"/>
        <v>165</v>
      </c>
      <c r="B170" s="1"/>
      <c r="C170" s="8" t="str">
        <f>Tracking!C170</f>
        <v>Other</v>
      </c>
      <c r="D170" s="8"/>
      <c r="E170" s="99">
        <f>IF(U$256,HLOOKUP(T$255,BUDGETM,A170,FALSE),IF(T$255="Full Year",Quick_Budget!H170,Quick_Budget!G170*QBMULTIPLE))</f>
        <v>0</v>
      </c>
      <c r="F170" s="99">
        <f t="shared" si="29"/>
        <v>0</v>
      </c>
      <c r="G170" s="100">
        <f t="shared" si="30"/>
        <v>0</v>
      </c>
    </row>
    <row r="171" spans="1:7" x14ac:dyDescent="0.2">
      <c r="A171" s="111">
        <f t="shared" si="25"/>
        <v>166</v>
      </c>
      <c r="B171" s="1"/>
      <c r="C171" s="8" t="str">
        <f>Tracking!C171</f>
        <v>Other</v>
      </c>
      <c r="D171" s="8"/>
      <c r="E171" s="99">
        <f>IF(U$256,HLOOKUP(T$255,BUDGETM,A171,FALSE),IF(T$255="Full Year",Quick_Budget!H171,Quick_Budget!G171*QBMULTIPLE))</f>
        <v>0</v>
      </c>
      <c r="F171" s="99">
        <f t="shared" si="29"/>
        <v>0</v>
      </c>
      <c r="G171" s="100">
        <f t="shared" si="30"/>
        <v>0</v>
      </c>
    </row>
    <row r="172" spans="1:7" x14ac:dyDescent="0.2">
      <c r="A172" s="111">
        <f t="shared" si="25"/>
        <v>167</v>
      </c>
      <c r="B172" s="1"/>
      <c r="C172" s="8" t="str">
        <f>Tracking!C172</f>
        <v>Other</v>
      </c>
      <c r="D172" s="8"/>
      <c r="E172" s="99">
        <f>IF(U$256,HLOOKUP(T$255,BUDGETM,A172,FALSE),IF(T$255="Full Year",Quick_Budget!H172,Quick_Budget!G172*QBMULTIPLE))</f>
        <v>0</v>
      </c>
      <c r="F172" s="99">
        <f t="shared" si="29"/>
        <v>0</v>
      </c>
      <c r="G172" s="100">
        <f t="shared" si="30"/>
        <v>0</v>
      </c>
    </row>
    <row r="173" spans="1:7" x14ac:dyDescent="0.2">
      <c r="A173" s="111">
        <f t="shared" si="25"/>
        <v>168</v>
      </c>
      <c r="B173" s="1"/>
      <c r="C173" s="8" t="str">
        <f>Tracking!C173</f>
        <v>Other</v>
      </c>
      <c r="D173" s="8"/>
      <c r="E173" s="99">
        <f>IF(U$256,HLOOKUP(T$255,BUDGETM,A173,FALSE),IF(T$255="Full Year",Quick_Budget!H173,Quick_Budget!G173*QBMULTIPLE))</f>
        <v>0</v>
      </c>
      <c r="F173" s="99">
        <f t="shared" si="29"/>
        <v>0</v>
      </c>
      <c r="G173" s="100">
        <f t="shared" si="30"/>
        <v>0</v>
      </c>
    </row>
    <row r="174" spans="1:7" x14ac:dyDescent="0.2">
      <c r="A174" s="111">
        <f t="shared" si="25"/>
        <v>169</v>
      </c>
      <c r="B174" s="1"/>
      <c r="C174" s="8" t="str">
        <f>Tracking!C174</f>
        <v>Other</v>
      </c>
      <c r="D174" s="8"/>
      <c r="E174" s="99">
        <f>IF(U$256,HLOOKUP(T$255,BUDGETM,A174,FALSE),IF(T$255="Full Year",Quick_Budget!H174,Quick_Budget!G174*QBMULTIPLE))</f>
        <v>0</v>
      </c>
      <c r="F174" s="99">
        <f t="shared" si="29"/>
        <v>0</v>
      </c>
      <c r="G174" s="100">
        <f t="shared" si="30"/>
        <v>0</v>
      </c>
    </row>
    <row r="175" spans="1:7" x14ac:dyDescent="0.2">
      <c r="A175" s="111">
        <f t="shared" si="25"/>
        <v>170</v>
      </c>
      <c r="B175" s="1"/>
      <c r="C175" s="8" t="str">
        <f>Tracking!C175</f>
        <v>Other</v>
      </c>
      <c r="D175" s="8"/>
      <c r="E175" s="99">
        <f>IF(U$256,HLOOKUP(T$255,BUDGETM,A175,FALSE),IF(T$255="Full Year",Quick_Budget!H175,Quick_Budget!G175*QBMULTIPLE))</f>
        <v>0</v>
      </c>
      <c r="F175" s="99">
        <f t="shared" si="29"/>
        <v>0</v>
      </c>
      <c r="G175" s="100">
        <f t="shared" si="30"/>
        <v>0</v>
      </c>
    </row>
    <row r="176" spans="1:7" x14ac:dyDescent="0.2">
      <c r="A176" s="111">
        <f t="shared" si="25"/>
        <v>171</v>
      </c>
      <c r="B176" s="1"/>
      <c r="C176" s="8" t="str">
        <f>Tracking!C176</f>
        <v>Other</v>
      </c>
      <c r="D176" s="8"/>
      <c r="E176" s="99">
        <f>IF(U$256,HLOOKUP(T$255,BUDGETM,A176,FALSE),IF(T$255="Full Year",Quick_Budget!H176,Quick_Budget!G176*QBMULTIPLE))</f>
        <v>0</v>
      </c>
      <c r="F176" s="99">
        <f t="shared" si="29"/>
        <v>0</v>
      </c>
      <c r="G176" s="100">
        <f t="shared" si="30"/>
        <v>0</v>
      </c>
    </row>
    <row r="177" spans="1:7" x14ac:dyDescent="0.2">
      <c r="A177" s="111">
        <f t="shared" si="25"/>
        <v>172</v>
      </c>
      <c r="B177" s="1"/>
      <c r="C177" s="8" t="str">
        <f>Tracking!C177</f>
        <v>Other</v>
      </c>
      <c r="D177" s="8"/>
      <c r="E177" s="99">
        <f>IF(U$256,HLOOKUP(T$255,BUDGETM,A177,FALSE),IF(T$255="Full Year",Quick_Budget!H177,Quick_Budget!G177*QBMULTIPLE))</f>
        <v>0</v>
      </c>
      <c r="F177" s="99">
        <f t="shared" si="29"/>
        <v>0</v>
      </c>
      <c r="G177" s="100">
        <f t="shared" si="30"/>
        <v>0</v>
      </c>
    </row>
    <row r="178" spans="1:7" ht="12.75" hidden="1" customHeight="1" x14ac:dyDescent="0.2">
      <c r="A178" s="111">
        <f t="shared" si="25"/>
        <v>173</v>
      </c>
      <c r="B178" s="1"/>
      <c r="C178" s="8" t="str">
        <f>Tracking!C178</f>
        <v>Other</v>
      </c>
      <c r="D178" s="8"/>
      <c r="E178" s="99">
        <f>IF(U$256,HLOOKUP(T$255,BUDGETM,A178,FALSE),IF(T$255="Full Year",Quick_Budget!H178,Quick_Budget!G178*QBMULTIPLE))</f>
        <v>0</v>
      </c>
      <c r="F178" s="99">
        <f t="shared" si="29"/>
        <v>0</v>
      </c>
      <c r="G178" s="100">
        <f t="shared" si="30"/>
        <v>0</v>
      </c>
    </row>
    <row r="179" spans="1:7" ht="12.75" hidden="1" customHeight="1" x14ac:dyDescent="0.2">
      <c r="A179" s="111">
        <f t="shared" si="25"/>
        <v>174</v>
      </c>
      <c r="B179" s="1"/>
      <c r="C179" s="8" t="str">
        <f>Tracking!C179</f>
        <v>Other</v>
      </c>
      <c r="D179" s="8"/>
      <c r="E179" s="99">
        <f>IF(U$256,HLOOKUP(T$255,BUDGETM,A179,FALSE),IF(T$255="Full Year",Quick_Budget!H179,Quick_Budget!G179*QBMULTIPLE))</f>
        <v>0</v>
      </c>
      <c r="F179" s="99">
        <f t="shared" si="29"/>
        <v>0</v>
      </c>
      <c r="G179" s="100">
        <f t="shared" si="30"/>
        <v>0</v>
      </c>
    </row>
    <row r="180" spans="1:7" ht="12.75" hidden="1" customHeight="1" x14ac:dyDescent="0.2">
      <c r="A180" s="111">
        <f t="shared" si="25"/>
        <v>175</v>
      </c>
      <c r="B180" s="1"/>
      <c r="C180" s="8" t="str">
        <f>Tracking!C180</f>
        <v>Other</v>
      </c>
      <c r="D180" s="8"/>
      <c r="E180" s="99">
        <f>IF(U$256,HLOOKUP(T$255,BUDGETM,A180,FALSE),IF(T$255="Full Year",Quick_Budget!H180,Quick_Budget!G180*QBMULTIPLE))</f>
        <v>0</v>
      </c>
      <c r="F180" s="99">
        <f t="shared" si="29"/>
        <v>0</v>
      </c>
      <c r="G180" s="100">
        <f t="shared" si="30"/>
        <v>0</v>
      </c>
    </row>
    <row r="181" spans="1:7" ht="12.75" hidden="1" customHeight="1" x14ac:dyDescent="0.2">
      <c r="A181" s="111">
        <f t="shared" si="25"/>
        <v>176</v>
      </c>
      <c r="B181" s="1"/>
      <c r="C181" s="8" t="str">
        <f>Tracking!C181</f>
        <v>Other</v>
      </c>
      <c r="D181" s="8"/>
      <c r="E181" s="99">
        <f>IF(U$256,HLOOKUP(T$255,BUDGETM,A181,FALSE),IF(T$255="Full Year",Quick_Budget!H181,Quick_Budget!G181*QBMULTIPLE))</f>
        <v>0</v>
      </c>
      <c r="F181" s="99">
        <f t="shared" si="29"/>
        <v>0</v>
      </c>
      <c r="G181" s="100">
        <f t="shared" si="30"/>
        <v>0</v>
      </c>
    </row>
    <row r="182" spans="1:7" ht="12.75" hidden="1" customHeight="1" x14ac:dyDescent="0.2">
      <c r="A182" s="111">
        <f t="shared" si="25"/>
        <v>177</v>
      </c>
      <c r="B182" s="1"/>
      <c r="C182" s="8" t="str">
        <f>Tracking!C182</f>
        <v>Other</v>
      </c>
      <c r="D182" s="8"/>
      <c r="E182" s="99">
        <f>IF(U$256,HLOOKUP(T$255,BUDGETM,A182,FALSE),IF(T$255="Full Year",Quick_Budget!H182,Quick_Budget!G182*QBMULTIPLE))</f>
        <v>0</v>
      </c>
      <c r="F182" s="99">
        <f t="shared" si="29"/>
        <v>0</v>
      </c>
      <c r="G182" s="100">
        <f t="shared" si="30"/>
        <v>0</v>
      </c>
    </row>
    <row r="183" spans="1:7" ht="12.75" hidden="1" customHeight="1" x14ac:dyDescent="0.2">
      <c r="A183" s="111">
        <f t="shared" si="25"/>
        <v>178</v>
      </c>
      <c r="B183" s="1"/>
      <c r="C183" s="8"/>
      <c r="D183" s="8"/>
      <c r="E183" s="99"/>
      <c r="F183" s="99"/>
      <c r="G183" s="100"/>
    </row>
    <row r="184" spans="1:7" ht="12.75" hidden="1" customHeight="1" x14ac:dyDescent="0.2">
      <c r="A184" s="111">
        <f t="shared" si="25"/>
        <v>179</v>
      </c>
      <c r="B184" s="1"/>
      <c r="C184" s="92" t="str">
        <f>Tracking!C184</f>
        <v>Other 2</v>
      </c>
      <c r="D184" s="8"/>
      <c r="E184" s="103">
        <f>SUM(E185:E199)</f>
        <v>0</v>
      </c>
      <c r="F184" s="103">
        <f>SUM(F185:F199)</f>
        <v>0</v>
      </c>
      <c r="G184" s="104">
        <f>SUM(G185:G199)</f>
        <v>0</v>
      </c>
    </row>
    <row r="185" spans="1:7" ht="12.75" hidden="1" customHeight="1" x14ac:dyDescent="0.2">
      <c r="A185" s="111">
        <f t="shared" si="25"/>
        <v>180</v>
      </c>
      <c r="B185" s="1"/>
      <c r="C185" s="8" t="str">
        <f>Tracking!C185</f>
        <v>Other</v>
      </c>
      <c r="D185" s="8"/>
      <c r="E185" s="99">
        <f>IF(U$256,HLOOKUP(T$255,BUDGETM,A185,FALSE),IF(T$255="Full Year",Quick_Budget!H185,Quick_Budget!G185*QBMULTIPLE))</f>
        <v>0</v>
      </c>
      <c r="F185" s="99">
        <f t="shared" ref="F185:F199" si="31">HLOOKUP(T$255,TRACKING,A184+1,FALSE)</f>
        <v>0</v>
      </c>
      <c r="G185" s="100">
        <f t="shared" ref="G185:G199" si="32">F185-E185</f>
        <v>0</v>
      </c>
    </row>
    <row r="186" spans="1:7" ht="12.75" hidden="1" customHeight="1" x14ac:dyDescent="0.2">
      <c r="A186" s="111">
        <f t="shared" si="25"/>
        <v>181</v>
      </c>
      <c r="B186" s="1"/>
      <c r="C186" s="8" t="str">
        <f>Tracking!C186</f>
        <v>Other</v>
      </c>
      <c r="D186" s="8"/>
      <c r="E186" s="99">
        <f>IF(U$256,HLOOKUP(T$255,BUDGETM,A186,FALSE),IF(T$255="Full Year",Quick_Budget!H186,Quick_Budget!G186*QBMULTIPLE))</f>
        <v>0</v>
      </c>
      <c r="F186" s="99">
        <f t="shared" si="31"/>
        <v>0</v>
      </c>
      <c r="G186" s="100">
        <f t="shared" si="32"/>
        <v>0</v>
      </c>
    </row>
    <row r="187" spans="1:7" ht="12.75" hidden="1" customHeight="1" x14ac:dyDescent="0.2">
      <c r="A187" s="111">
        <f t="shared" si="25"/>
        <v>182</v>
      </c>
      <c r="B187" s="1"/>
      <c r="C187" s="8" t="str">
        <f>Tracking!C187</f>
        <v>Other</v>
      </c>
      <c r="D187" s="8"/>
      <c r="E187" s="99">
        <f>IF(U$256,HLOOKUP(T$255,BUDGETM,A187,FALSE),IF(T$255="Full Year",Quick_Budget!H187,Quick_Budget!G187*QBMULTIPLE))</f>
        <v>0</v>
      </c>
      <c r="F187" s="99">
        <f t="shared" si="31"/>
        <v>0</v>
      </c>
      <c r="G187" s="100">
        <f t="shared" si="32"/>
        <v>0</v>
      </c>
    </row>
    <row r="188" spans="1:7" ht="12.75" hidden="1" customHeight="1" x14ac:dyDescent="0.2">
      <c r="A188" s="111">
        <f t="shared" si="25"/>
        <v>183</v>
      </c>
      <c r="B188" s="1"/>
      <c r="C188" s="8" t="str">
        <f>Tracking!C188</f>
        <v>Other</v>
      </c>
      <c r="D188" s="8"/>
      <c r="E188" s="99">
        <f>IF(U$256,HLOOKUP(T$255,BUDGETM,A188,FALSE),IF(T$255="Full Year",Quick_Budget!H188,Quick_Budget!G188*QBMULTIPLE))</f>
        <v>0</v>
      </c>
      <c r="F188" s="99">
        <f t="shared" si="31"/>
        <v>0</v>
      </c>
      <c r="G188" s="100">
        <f t="shared" si="32"/>
        <v>0</v>
      </c>
    </row>
    <row r="189" spans="1:7" ht="12.75" hidden="1" customHeight="1" x14ac:dyDescent="0.2">
      <c r="A189" s="111">
        <f t="shared" si="25"/>
        <v>184</v>
      </c>
      <c r="B189" s="1"/>
      <c r="C189" s="8" t="str">
        <f>Tracking!C189</f>
        <v>Other</v>
      </c>
      <c r="D189" s="8"/>
      <c r="E189" s="99">
        <f>IF(U$256,HLOOKUP(T$255,BUDGETM,A189,FALSE),IF(T$255="Full Year",Quick_Budget!H189,Quick_Budget!G189*QBMULTIPLE))</f>
        <v>0</v>
      </c>
      <c r="F189" s="99">
        <f t="shared" si="31"/>
        <v>0</v>
      </c>
      <c r="G189" s="100">
        <f t="shared" si="32"/>
        <v>0</v>
      </c>
    </row>
    <row r="190" spans="1:7" ht="12.75" hidden="1" customHeight="1" x14ac:dyDescent="0.2">
      <c r="A190" s="111">
        <f t="shared" si="25"/>
        <v>185</v>
      </c>
      <c r="B190" s="1"/>
      <c r="C190" s="8" t="str">
        <f>Tracking!C190</f>
        <v>Other</v>
      </c>
      <c r="D190" s="8"/>
      <c r="E190" s="99">
        <f>IF(U$256,HLOOKUP(T$255,BUDGETM,A190,FALSE),IF(T$255="Full Year",Quick_Budget!H190,Quick_Budget!G190*QBMULTIPLE))</f>
        <v>0</v>
      </c>
      <c r="F190" s="99">
        <f t="shared" si="31"/>
        <v>0</v>
      </c>
      <c r="G190" s="100">
        <f t="shared" si="32"/>
        <v>0</v>
      </c>
    </row>
    <row r="191" spans="1:7" ht="12.75" hidden="1" customHeight="1" x14ac:dyDescent="0.2">
      <c r="A191" s="111">
        <f t="shared" si="25"/>
        <v>186</v>
      </c>
      <c r="B191" s="1"/>
      <c r="C191" s="8" t="str">
        <f>Tracking!C191</f>
        <v>Other</v>
      </c>
      <c r="D191" s="8"/>
      <c r="E191" s="99">
        <f>IF(U$256,HLOOKUP(T$255,BUDGETM,A191,FALSE),IF(T$255="Full Year",Quick_Budget!H191,Quick_Budget!G191*QBMULTIPLE))</f>
        <v>0</v>
      </c>
      <c r="F191" s="99">
        <f t="shared" si="31"/>
        <v>0</v>
      </c>
      <c r="G191" s="100">
        <f t="shared" si="32"/>
        <v>0</v>
      </c>
    </row>
    <row r="192" spans="1:7" ht="12.75" hidden="1" customHeight="1" x14ac:dyDescent="0.2">
      <c r="A192" s="111">
        <f t="shared" si="25"/>
        <v>187</v>
      </c>
      <c r="B192" s="1"/>
      <c r="C192" s="8" t="str">
        <f>Tracking!C192</f>
        <v>Other</v>
      </c>
      <c r="D192" s="8"/>
      <c r="E192" s="99">
        <f>IF(U$256,HLOOKUP(T$255,BUDGETM,A192,FALSE),IF(T$255="Full Year",Quick_Budget!H192,Quick_Budget!G192*QBMULTIPLE))</f>
        <v>0</v>
      </c>
      <c r="F192" s="99">
        <f t="shared" si="31"/>
        <v>0</v>
      </c>
      <c r="G192" s="100">
        <f t="shared" si="32"/>
        <v>0</v>
      </c>
    </row>
    <row r="193" spans="1:7" ht="12.75" hidden="1" customHeight="1" x14ac:dyDescent="0.2">
      <c r="A193" s="111">
        <f t="shared" si="25"/>
        <v>188</v>
      </c>
      <c r="B193" s="1"/>
      <c r="C193" s="8" t="str">
        <f>Tracking!C193</f>
        <v>Other</v>
      </c>
      <c r="D193" s="8"/>
      <c r="E193" s="99">
        <f>IF(U$256,HLOOKUP(T$255,BUDGETM,A193,FALSE),IF(T$255="Full Year",Quick_Budget!H193,Quick_Budget!G193*QBMULTIPLE))</f>
        <v>0</v>
      </c>
      <c r="F193" s="99">
        <f t="shared" si="31"/>
        <v>0</v>
      </c>
      <c r="G193" s="100">
        <f t="shared" si="32"/>
        <v>0</v>
      </c>
    </row>
    <row r="194" spans="1:7" ht="12.75" hidden="1" customHeight="1" x14ac:dyDescent="0.2">
      <c r="A194" s="111">
        <f t="shared" si="25"/>
        <v>189</v>
      </c>
      <c r="B194" s="1"/>
      <c r="C194" s="8" t="str">
        <f>Tracking!C194</f>
        <v>Other</v>
      </c>
      <c r="D194" s="8"/>
      <c r="E194" s="99">
        <f>IF(U$256,HLOOKUP(T$255,BUDGETM,A194,FALSE),IF(T$255="Full Year",Quick_Budget!H194,Quick_Budget!G194*QBMULTIPLE))</f>
        <v>0</v>
      </c>
      <c r="F194" s="99">
        <f t="shared" si="31"/>
        <v>0</v>
      </c>
      <c r="G194" s="100">
        <f t="shared" si="32"/>
        <v>0</v>
      </c>
    </row>
    <row r="195" spans="1:7" ht="12.75" hidden="1" customHeight="1" x14ac:dyDescent="0.2">
      <c r="A195" s="111">
        <f t="shared" si="25"/>
        <v>190</v>
      </c>
      <c r="B195" s="1"/>
      <c r="C195" s="8" t="str">
        <f>Tracking!C195</f>
        <v>Other</v>
      </c>
      <c r="D195" s="8"/>
      <c r="E195" s="99">
        <f>IF(U$256,HLOOKUP(T$255,BUDGETM,A195,FALSE),IF(T$255="Full Year",Quick_Budget!H195,Quick_Budget!G195*QBMULTIPLE))</f>
        <v>0</v>
      </c>
      <c r="F195" s="99">
        <f t="shared" si="31"/>
        <v>0</v>
      </c>
      <c r="G195" s="100">
        <f t="shared" si="32"/>
        <v>0</v>
      </c>
    </row>
    <row r="196" spans="1:7" ht="12.75" hidden="1" customHeight="1" x14ac:dyDescent="0.2">
      <c r="A196" s="111">
        <f t="shared" si="25"/>
        <v>191</v>
      </c>
      <c r="B196" s="1"/>
      <c r="C196" s="8" t="str">
        <f>Tracking!C196</f>
        <v>Other</v>
      </c>
      <c r="D196" s="8"/>
      <c r="E196" s="99">
        <f>IF(U$256,HLOOKUP(T$255,BUDGETM,A196,FALSE),IF(T$255="Full Year",Quick_Budget!H196,Quick_Budget!G196*QBMULTIPLE))</f>
        <v>0</v>
      </c>
      <c r="F196" s="99">
        <f t="shared" si="31"/>
        <v>0</v>
      </c>
      <c r="G196" s="100">
        <f t="shared" si="32"/>
        <v>0</v>
      </c>
    </row>
    <row r="197" spans="1:7" ht="12.75" hidden="1" customHeight="1" x14ac:dyDescent="0.2">
      <c r="A197" s="111">
        <f t="shared" si="25"/>
        <v>192</v>
      </c>
      <c r="B197" s="1"/>
      <c r="C197" s="8" t="str">
        <f>Tracking!C197</f>
        <v>Other</v>
      </c>
      <c r="D197" s="8"/>
      <c r="E197" s="99">
        <f>IF(U$256,HLOOKUP(T$255,BUDGETM,A197,FALSE),IF(T$255="Full Year",Quick_Budget!H197,Quick_Budget!G197*QBMULTIPLE))</f>
        <v>0</v>
      </c>
      <c r="F197" s="99">
        <f t="shared" si="31"/>
        <v>0</v>
      </c>
      <c r="G197" s="100">
        <f t="shared" si="32"/>
        <v>0</v>
      </c>
    </row>
    <row r="198" spans="1:7" ht="12.75" hidden="1" customHeight="1" x14ac:dyDescent="0.2">
      <c r="A198" s="111">
        <f t="shared" si="25"/>
        <v>193</v>
      </c>
      <c r="B198" s="1"/>
      <c r="C198" s="8" t="str">
        <f>Tracking!C198</f>
        <v>Other</v>
      </c>
      <c r="D198" s="8"/>
      <c r="E198" s="99">
        <f>IF(U$256,HLOOKUP(T$255,BUDGETM,A198,FALSE),IF(T$255="Full Year",Quick_Budget!H198,Quick_Budget!G198*QBMULTIPLE))</f>
        <v>0</v>
      </c>
      <c r="F198" s="99">
        <f t="shared" si="31"/>
        <v>0</v>
      </c>
      <c r="G198" s="100">
        <f t="shared" si="32"/>
        <v>0</v>
      </c>
    </row>
    <row r="199" spans="1:7" ht="12.75" hidden="1" customHeight="1" x14ac:dyDescent="0.2">
      <c r="A199" s="111">
        <f t="shared" si="25"/>
        <v>194</v>
      </c>
      <c r="B199" s="1"/>
      <c r="C199" s="8" t="str">
        <f>Tracking!C199</f>
        <v>Other</v>
      </c>
      <c r="D199" s="8"/>
      <c r="E199" s="99">
        <f>IF(U$256,HLOOKUP(T$255,BUDGETM,A199,FALSE),IF(T$255="Full Year",Quick_Budget!H199,Quick_Budget!G199*QBMULTIPLE))</f>
        <v>0</v>
      </c>
      <c r="F199" s="99">
        <f t="shared" si="31"/>
        <v>0</v>
      </c>
      <c r="G199" s="100">
        <f t="shared" si="32"/>
        <v>0</v>
      </c>
    </row>
    <row r="200" spans="1:7" ht="12.75" hidden="1" customHeight="1" x14ac:dyDescent="0.2">
      <c r="A200" s="111">
        <f t="shared" si="25"/>
        <v>195</v>
      </c>
      <c r="B200" s="1"/>
      <c r="C200" s="8"/>
      <c r="D200" s="8"/>
      <c r="E200" s="99"/>
      <c r="F200" s="99"/>
      <c r="G200" s="100"/>
    </row>
    <row r="201" spans="1:7" ht="12.75" hidden="1" customHeight="1" x14ac:dyDescent="0.2">
      <c r="A201" s="111">
        <f t="shared" si="25"/>
        <v>196</v>
      </c>
      <c r="B201" s="1"/>
      <c r="C201" s="92" t="str">
        <f>Tracking!C201</f>
        <v>Other 3</v>
      </c>
      <c r="D201" s="8"/>
      <c r="E201" s="103">
        <f>SUM(E202:E216)</f>
        <v>0</v>
      </c>
      <c r="F201" s="103">
        <f>SUM(F202:F216)</f>
        <v>0</v>
      </c>
      <c r="G201" s="104">
        <f>SUM(G202:G216)</f>
        <v>0</v>
      </c>
    </row>
    <row r="202" spans="1:7" ht="12.75" hidden="1" customHeight="1" x14ac:dyDescent="0.2">
      <c r="A202" s="111">
        <f t="shared" ref="A202:A252" si="33">A201+1</f>
        <v>197</v>
      </c>
      <c r="B202" s="1"/>
      <c r="C202" s="8" t="str">
        <f>Tracking!C202</f>
        <v>Other</v>
      </c>
      <c r="D202" s="8"/>
      <c r="E202" s="99">
        <f>IF(U$256,HLOOKUP(T$255,BUDGETM,A202,FALSE),IF(T$255="Full Year",Quick_Budget!H202,Quick_Budget!G202*QBMULTIPLE))</f>
        <v>0</v>
      </c>
      <c r="F202" s="99">
        <f t="shared" ref="F202:F216" si="34">HLOOKUP(T$255,TRACKING,A201+1,FALSE)</f>
        <v>0</v>
      </c>
      <c r="G202" s="100">
        <f t="shared" ref="G202:G216" si="35">F202-E202</f>
        <v>0</v>
      </c>
    </row>
    <row r="203" spans="1:7" ht="12.75" hidden="1" customHeight="1" x14ac:dyDescent="0.2">
      <c r="A203" s="111">
        <f t="shared" si="33"/>
        <v>198</v>
      </c>
      <c r="B203" s="1"/>
      <c r="C203" s="8" t="str">
        <f>Tracking!C203</f>
        <v>Other</v>
      </c>
      <c r="D203" s="8"/>
      <c r="E203" s="99">
        <f>IF(U$256,HLOOKUP(T$255,BUDGETM,A203,FALSE),IF(T$255="Full Year",Quick_Budget!H203,Quick_Budget!G203*QBMULTIPLE))</f>
        <v>0</v>
      </c>
      <c r="F203" s="99">
        <f t="shared" si="34"/>
        <v>0</v>
      </c>
      <c r="G203" s="100">
        <f t="shared" si="35"/>
        <v>0</v>
      </c>
    </row>
    <row r="204" spans="1:7" ht="12.75" hidden="1" customHeight="1" x14ac:dyDescent="0.2">
      <c r="A204" s="111">
        <f t="shared" si="33"/>
        <v>199</v>
      </c>
      <c r="B204" s="1"/>
      <c r="C204" s="8" t="str">
        <f>Tracking!C204</f>
        <v>Other</v>
      </c>
      <c r="D204" s="8"/>
      <c r="E204" s="99">
        <f>IF(U$256,HLOOKUP(T$255,BUDGETM,A204,FALSE),IF(T$255="Full Year",Quick_Budget!H204,Quick_Budget!G204*QBMULTIPLE))</f>
        <v>0</v>
      </c>
      <c r="F204" s="99">
        <f t="shared" si="34"/>
        <v>0</v>
      </c>
      <c r="G204" s="100">
        <f t="shared" si="35"/>
        <v>0</v>
      </c>
    </row>
    <row r="205" spans="1:7" ht="12.75" hidden="1" customHeight="1" x14ac:dyDescent="0.2">
      <c r="A205" s="111">
        <f t="shared" si="33"/>
        <v>200</v>
      </c>
      <c r="B205" s="1"/>
      <c r="C205" s="8" t="str">
        <f>Tracking!C205</f>
        <v>Other</v>
      </c>
      <c r="D205" s="8"/>
      <c r="E205" s="99">
        <f>IF(U$256,HLOOKUP(T$255,BUDGETM,A205,FALSE),IF(T$255="Full Year",Quick_Budget!H205,Quick_Budget!G205*QBMULTIPLE))</f>
        <v>0</v>
      </c>
      <c r="F205" s="99">
        <f t="shared" si="34"/>
        <v>0</v>
      </c>
      <c r="G205" s="100">
        <f t="shared" si="35"/>
        <v>0</v>
      </c>
    </row>
    <row r="206" spans="1:7" ht="12.75" hidden="1" customHeight="1" x14ac:dyDescent="0.2">
      <c r="A206" s="111">
        <f t="shared" si="33"/>
        <v>201</v>
      </c>
      <c r="B206" s="1"/>
      <c r="C206" s="8" t="str">
        <f>Tracking!C206</f>
        <v>Other</v>
      </c>
      <c r="D206" s="8"/>
      <c r="E206" s="99">
        <f>IF(U$256,HLOOKUP(T$255,BUDGETM,A206,FALSE),IF(T$255="Full Year",Quick_Budget!H206,Quick_Budget!G206*QBMULTIPLE))</f>
        <v>0</v>
      </c>
      <c r="F206" s="99">
        <f t="shared" si="34"/>
        <v>0</v>
      </c>
      <c r="G206" s="100">
        <f t="shared" si="35"/>
        <v>0</v>
      </c>
    </row>
    <row r="207" spans="1:7" ht="12.75" hidden="1" customHeight="1" x14ac:dyDescent="0.2">
      <c r="A207" s="111">
        <f t="shared" si="33"/>
        <v>202</v>
      </c>
      <c r="B207" s="1"/>
      <c r="C207" s="8" t="str">
        <f>Tracking!C207</f>
        <v>Other</v>
      </c>
      <c r="D207" s="8"/>
      <c r="E207" s="99">
        <f>IF(U$256,HLOOKUP(T$255,BUDGETM,A207,FALSE),IF(T$255="Full Year",Quick_Budget!H207,Quick_Budget!G207*QBMULTIPLE))</f>
        <v>0</v>
      </c>
      <c r="F207" s="99">
        <f t="shared" si="34"/>
        <v>0</v>
      </c>
      <c r="G207" s="100">
        <f t="shared" si="35"/>
        <v>0</v>
      </c>
    </row>
    <row r="208" spans="1:7" ht="12.75" hidden="1" customHeight="1" x14ac:dyDescent="0.2">
      <c r="A208" s="111">
        <f t="shared" si="33"/>
        <v>203</v>
      </c>
      <c r="B208" s="1"/>
      <c r="C208" s="8" t="str">
        <f>Tracking!C208</f>
        <v>Other</v>
      </c>
      <c r="D208" s="8"/>
      <c r="E208" s="99">
        <f>IF(U$256,HLOOKUP(T$255,BUDGETM,A208,FALSE),IF(T$255="Full Year",Quick_Budget!H208,Quick_Budget!G208*QBMULTIPLE))</f>
        <v>0</v>
      </c>
      <c r="F208" s="99">
        <f t="shared" si="34"/>
        <v>0</v>
      </c>
      <c r="G208" s="100">
        <f t="shared" si="35"/>
        <v>0</v>
      </c>
    </row>
    <row r="209" spans="1:7" ht="12.75" hidden="1" customHeight="1" x14ac:dyDescent="0.2">
      <c r="A209" s="111">
        <f t="shared" si="33"/>
        <v>204</v>
      </c>
      <c r="B209" s="1"/>
      <c r="C209" s="8" t="str">
        <f>Tracking!C209</f>
        <v>Other</v>
      </c>
      <c r="D209" s="8"/>
      <c r="E209" s="99">
        <f>IF(U$256,HLOOKUP(T$255,BUDGETM,A209,FALSE),IF(T$255="Full Year",Quick_Budget!H209,Quick_Budget!G209*QBMULTIPLE))</f>
        <v>0</v>
      </c>
      <c r="F209" s="99">
        <f t="shared" si="34"/>
        <v>0</v>
      </c>
      <c r="G209" s="100">
        <f t="shared" si="35"/>
        <v>0</v>
      </c>
    </row>
    <row r="210" spans="1:7" ht="12.75" hidden="1" customHeight="1" x14ac:dyDescent="0.2">
      <c r="A210" s="111">
        <f t="shared" si="33"/>
        <v>205</v>
      </c>
      <c r="B210" s="1"/>
      <c r="C210" s="8" t="str">
        <f>Tracking!C210</f>
        <v>Other</v>
      </c>
      <c r="D210" s="8"/>
      <c r="E210" s="99">
        <f>IF(U$256,HLOOKUP(T$255,BUDGETM,A210,FALSE),IF(T$255="Full Year",Quick_Budget!H210,Quick_Budget!G210*QBMULTIPLE))</f>
        <v>0</v>
      </c>
      <c r="F210" s="99">
        <f t="shared" si="34"/>
        <v>0</v>
      </c>
      <c r="G210" s="100">
        <f t="shared" si="35"/>
        <v>0</v>
      </c>
    </row>
    <row r="211" spans="1:7" ht="12.75" hidden="1" customHeight="1" x14ac:dyDescent="0.2">
      <c r="A211" s="111">
        <f t="shared" si="33"/>
        <v>206</v>
      </c>
      <c r="B211" s="1"/>
      <c r="C211" s="8" t="str">
        <f>Tracking!C211</f>
        <v>Other</v>
      </c>
      <c r="D211" s="8"/>
      <c r="E211" s="99">
        <f>IF(U$256,HLOOKUP(T$255,BUDGETM,A211,FALSE),IF(T$255="Full Year",Quick_Budget!H211,Quick_Budget!G211*QBMULTIPLE))</f>
        <v>0</v>
      </c>
      <c r="F211" s="99">
        <f t="shared" si="34"/>
        <v>0</v>
      </c>
      <c r="G211" s="100">
        <f t="shared" si="35"/>
        <v>0</v>
      </c>
    </row>
    <row r="212" spans="1:7" ht="12.75" hidden="1" customHeight="1" x14ac:dyDescent="0.2">
      <c r="A212" s="111">
        <f t="shared" si="33"/>
        <v>207</v>
      </c>
      <c r="B212" s="1"/>
      <c r="C212" s="8" t="str">
        <f>Tracking!C212</f>
        <v>Other</v>
      </c>
      <c r="D212" s="8"/>
      <c r="E212" s="99">
        <f>IF(U$256,HLOOKUP(T$255,BUDGETM,A212,FALSE),IF(T$255="Full Year",Quick_Budget!H212,Quick_Budget!G212*QBMULTIPLE))</f>
        <v>0</v>
      </c>
      <c r="F212" s="99">
        <f t="shared" si="34"/>
        <v>0</v>
      </c>
      <c r="G212" s="100">
        <f t="shared" si="35"/>
        <v>0</v>
      </c>
    </row>
    <row r="213" spans="1:7" ht="12.75" hidden="1" customHeight="1" x14ac:dyDescent="0.2">
      <c r="A213" s="111">
        <f t="shared" si="33"/>
        <v>208</v>
      </c>
      <c r="B213" s="1"/>
      <c r="C213" s="8" t="str">
        <f>Tracking!C213</f>
        <v>Other</v>
      </c>
      <c r="D213" s="8"/>
      <c r="E213" s="99">
        <f>IF(U$256,HLOOKUP(T$255,BUDGETM,A213,FALSE),IF(T$255="Full Year",Quick_Budget!H213,Quick_Budget!G213*QBMULTIPLE))</f>
        <v>0</v>
      </c>
      <c r="F213" s="99">
        <f t="shared" si="34"/>
        <v>0</v>
      </c>
      <c r="G213" s="100">
        <f t="shared" si="35"/>
        <v>0</v>
      </c>
    </row>
    <row r="214" spans="1:7" ht="12.75" hidden="1" customHeight="1" x14ac:dyDescent="0.2">
      <c r="A214" s="111">
        <f t="shared" si="33"/>
        <v>209</v>
      </c>
      <c r="B214" s="1"/>
      <c r="C214" s="8" t="str">
        <f>Tracking!C214</f>
        <v>Other</v>
      </c>
      <c r="D214" s="8"/>
      <c r="E214" s="99">
        <f>IF(U$256,HLOOKUP(T$255,BUDGETM,A214,FALSE),IF(T$255="Full Year",Quick_Budget!H214,Quick_Budget!G214*QBMULTIPLE))</f>
        <v>0</v>
      </c>
      <c r="F214" s="99">
        <f t="shared" si="34"/>
        <v>0</v>
      </c>
      <c r="G214" s="100">
        <f t="shared" si="35"/>
        <v>0</v>
      </c>
    </row>
    <row r="215" spans="1:7" ht="12.75" hidden="1" customHeight="1" x14ac:dyDescent="0.2">
      <c r="A215" s="111">
        <f t="shared" si="33"/>
        <v>210</v>
      </c>
      <c r="B215" s="1"/>
      <c r="C215" s="8" t="str">
        <f>Tracking!C215</f>
        <v>Other</v>
      </c>
      <c r="D215" s="8"/>
      <c r="E215" s="99">
        <f>IF(U$256,HLOOKUP(T$255,BUDGETM,A215,FALSE),IF(T$255="Full Year",Quick_Budget!H215,Quick_Budget!G215*QBMULTIPLE))</f>
        <v>0</v>
      </c>
      <c r="F215" s="99">
        <f t="shared" si="34"/>
        <v>0</v>
      </c>
      <c r="G215" s="100">
        <f t="shared" si="35"/>
        <v>0</v>
      </c>
    </row>
    <row r="216" spans="1:7" ht="12.75" hidden="1" customHeight="1" x14ac:dyDescent="0.2">
      <c r="A216" s="111">
        <f t="shared" si="33"/>
        <v>211</v>
      </c>
      <c r="B216" s="1"/>
      <c r="C216" s="8" t="str">
        <f>Tracking!C216</f>
        <v>Other</v>
      </c>
      <c r="D216" s="8"/>
      <c r="E216" s="99">
        <f>IF(U$256,HLOOKUP(T$255,BUDGETM,A216,FALSE),IF(T$255="Full Year",Quick_Budget!H216,Quick_Budget!G216*QBMULTIPLE))</f>
        <v>0</v>
      </c>
      <c r="F216" s="99">
        <f t="shared" si="34"/>
        <v>0</v>
      </c>
      <c r="G216" s="100">
        <f t="shared" si="35"/>
        <v>0</v>
      </c>
    </row>
    <row r="217" spans="1:7" ht="12.75" hidden="1" customHeight="1" x14ac:dyDescent="0.2">
      <c r="A217" s="111">
        <f t="shared" si="33"/>
        <v>212</v>
      </c>
      <c r="B217" s="1"/>
      <c r="C217" s="8"/>
      <c r="D217" s="8"/>
      <c r="E217" s="99"/>
      <c r="F217" s="99"/>
      <c r="G217" s="100"/>
    </row>
    <row r="218" spans="1:7" ht="12.75" hidden="1" customHeight="1" x14ac:dyDescent="0.2">
      <c r="A218" s="111">
        <f t="shared" si="33"/>
        <v>213</v>
      </c>
      <c r="B218" s="1"/>
      <c r="C218" s="92" t="str">
        <f>Tracking!C218</f>
        <v>Other 4</v>
      </c>
      <c r="D218" s="8"/>
      <c r="E218" s="103">
        <f>SUM(E219:E233)</f>
        <v>0</v>
      </c>
      <c r="F218" s="103">
        <f>SUM(F219:F233)</f>
        <v>0</v>
      </c>
      <c r="G218" s="104">
        <f>SUM(G219:G233)</f>
        <v>0</v>
      </c>
    </row>
    <row r="219" spans="1:7" ht="12.75" hidden="1" customHeight="1" x14ac:dyDescent="0.2">
      <c r="A219" s="111">
        <f t="shared" si="33"/>
        <v>214</v>
      </c>
      <c r="B219" s="1"/>
      <c r="C219" s="8" t="str">
        <f>Tracking!C219</f>
        <v>Other</v>
      </c>
      <c r="D219" s="8"/>
      <c r="E219" s="99">
        <f>IF(U$256,HLOOKUP(T$255,BUDGETM,A219,FALSE),IF(T$255="Full Year",Quick_Budget!H219,Quick_Budget!G219*QBMULTIPLE))</f>
        <v>0</v>
      </c>
      <c r="F219" s="99">
        <f t="shared" ref="F219:F233" si="36">HLOOKUP(T$255,TRACKING,A218+1,FALSE)</f>
        <v>0</v>
      </c>
      <c r="G219" s="100">
        <f t="shared" ref="G219:G233" si="37">F219-E219</f>
        <v>0</v>
      </c>
    </row>
    <row r="220" spans="1:7" ht="12.75" hidden="1" customHeight="1" x14ac:dyDescent="0.2">
      <c r="A220" s="111">
        <f t="shared" si="33"/>
        <v>215</v>
      </c>
      <c r="B220" s="1"/>
      <c r="C220" s="8" t="str">
        <f>Tracking!C220</f>
        <v>Other</v>
      </c>
      <c r="D220" s="8"/>
      <c r="E220" s="99">
        <f>IF(U$256,HLOOKUP(T$255,BUDGETM,A220,FALSE),IF(T$255="Full Year",Quick_Budget!H220,Quick_Budget!G220*QBMULTIPLE))</f>
        <v>0</v>
      </c>
      <c r="F220" s="99">
        <f t="shared" si="36"/>
        <v>0</v>
      </c>
      <c r="G220" s="100">
        <f t="shared" si="37"/>
        <v>0</v>
      </c>
    </row>
    <row r="221" spans="1:7" ht="12.75" hidden="1" customHeight="1" x14ac:dyDescent="0.2">
      <c r="A221" s="111">
        <f t="shared" si="33"/>
        <v>216</v>
      </c>
      <c r="B221" s="1"/>
      <c r="C221" s="8" t="str">
        <f>Tracking!C221</f>
        <v>Other</v>
      </c>
      <c r="D221" s="8"/>
      <c r="E221" s="99">
        <f>IF(U$256,HLOOKUP(T$255,BUDGETM,A221,FALSE),IF(T$255="Full Year",Quick_Budget!H221,Quick_Budget!G221*QBMULTIPLE))</f>
        <v>0</v>
      </c>
      <c r="F221" s="99">
        <f t="shared" si="36"/>
        <v>0</v>
      </c>
      <c r="G221" s="100">
        <f t="shared" si="37"/>
        <v>0</v>
      </c>
    </row>
    <row r="222" spans="1:7" ht="12.75" hidden="1" customHeight="1" x14ac:dyDescent="0.2">
      <c r="A222" s="111">
        <f t="shared" si="33"/>
        <v>217</v>
      </c>
      <c r="B222" s="1"/>
      <c r="C222" s="8" t="str">
        <f>Tracking!C222</f>
        <v>Other</v>
      </c>
      <c r="D222" s="8"/>
      <c r="E222" s="99">
        <f>IF(U$256,HLOOKUP(T$255,BUDGETM,A222,FALSE),IF(T$255="Full Year",Quick_Budget!H222,Quick_Budget!G222*QBMULTIPLE))</f>
        <v>0</v>
      </c>
      <c r="F222" s="99">
        <f t="shared" si="36"/>
        <v>0</v>
      </c>
      <c r="G222" s="100">
        <f t="shared" si="37"/>
        <v>0</v>
      </c>
    </row>
    <row r="223" spans="1:7" ht="12.75" hidden="1" customHeight="1" x14ac:dyDescent="0.2">
      <c r="A223" s="111">
        <f t="shared" si="33"/>
        <v>218</v>
      </c>
      <c r="B223" s="1"/>
      <c r="C223" s="8" t="str">
        <f>Tracking!C223</f>
        <v>Other</v>
      </c>
      <c r="D223" s="8"/>
      <c r="E223" s="99">
        <f>IF(U$256,HLOOKUP(T$255,BUDGETM,A223,FALSE),IF(T$255="Full Year",Quick_Budget!H223,Quick_Budget!G223*QBMULTIPLE))</f>
        <v>0</v>
      </c>
      <c r="F223" s="99">
        <f t="shared" si="36"/>
        <v>0</v>
      </c>
      <c r="G223" s="100">
        <f t="shared" si="37"/>
        <v>0</v>
      </c>
    </row>
    <row r="224" spans="1:7" ht="12.75" hidden="1" customHeight="1" x14ac:dyDescent="0.2">
      <c r="A224" s="111">
        <f t="shared" si="33"/>
        <v>219</v>
      </c>
      <c r="B224" s="1"/>
      <c r="C224" s="8" t="str">
        <f>Tracking!C224</f>
        <v>Other</v>
      </c>
      <c r="D224" s="8"/>
      <c r="E224" s="99">
        <f>IF(U$256,HLOOKUP(T$255,BUDGETM,A224,FALSE),IF(T$255="Full Year",Quick_Budget!H224,Quick_Budget!G224*QBMULTIPLE))</f>
        <v>0</v>
      </c>
      <c r="F224" s="99">
        <f t="shared" si="36"/>
        <v>0</v>
      </c>
      <c r="G224" s="100">
        <f t="shared" si="37"/>
        <v>0</v>
      </c>
    </row>
    <row r="225" spans="1:7" ht="12.75" hidden="1" customHeight="1" x14ac:dyDescent="0.2">
      <c r="A225" s="111">
        <f t="shared" si="33"/>
        <v>220</v>
      </c>
      <c r="B225" s="1"/>
      <c r="C225" s="8" t="str">
        <f>Tracking!C225</f>
        <v>Other</v>
      </c>
      <c r="D225" s="8"/>
      <c r="E225" s="99">
        <f>IF(U$256,HLOOKUP(T$255,BUDGETM,A225,FALSE),IF(T$255="Full Year",Quick_Budget!H225,Quick_Budget!G225*QBMULTIPLE))</f>
        <v>0</v>
      </c>
      <c r="F225" s="99">
        <f t="shared" si="36"/>
        <v>0</v>
      </c>
      <c r="G225" s="100">
        <f t="shared" si="37"/>
        <v>0</v>
      </c>
    </row>
    <row r="226" spans="1:7" ht="12.75" hidden="1" customHeight="1" x14ac:dyDescent="0.2">
      <c r="A226" s="111">
        <f t="shared" si="33"/>
        <v>221</v>
      </c>
      <c r="B226" s="1"/>
      <c r="C226" s="8" t="str">
        <f>Tracking!C226</f>
        <v>Other</v>
      </c>
      <c r="D226" s="8"/>
      <c r="E226" s="99">
        <f>IF(U$256,HLOOKUP(T$255,BUDGETM,A226,FALSE),IF(T$255="Full Year",Quick_Budget!H226,Quick_Budget!G226*QBMULTIPLE))</f>
        <v>0</v>
      </c>
      <c r="F226" s="99">
        <f t="shared" si="36"/>
        <v>0</v>
      </c>
      <c r="G226" s="100">
        <f t="shared" si="37"/>
        <v>0</v>
      </c>
    </row>
    <row r="227" spans="1:7" ht="12.75" hidden="1" customHeight="1" x14ac:dyDescent="0.2">
      <c r="A227" s="111">
        <f t="shared" si="33"/>
        <v>222</v>
      </c>
      <c r="B227" s="1"/>
      <c r="C227" s="8" t="str">
        <f>Tracking!C227</f>
        <v>Other</v>
      </c>
      <c r="D227" s="8"/>
      <c r="E227" s="99">
        <f>IF(U$256,HLOOKUP(T$255,BUDGETM,A227,FALSE),IF(T$255="Full Year",Quick_Budget!H227,Quick_Budget!G227*QBMULTIPLE))</f>
        <v>0</v>
      </c>
      <c r="F227" s="99">
        <f t="shared" si="36"/>
        <v>0</v>
      </c>
      <c r="G227" s="100">
        <f t="shared" si="37"/>
        <v>0</v>
      </c>
    </row>
    <row r="228" spans="1:7" ht="12.75" hidden="1" customHeight="1" x14ac:dyDescent="0.2">
      <c r="A228" s="111">
        <f t="shared" si="33"/>
        <v>223</v>
      </c>
      <c r="B228" s="1"/>
      <c r="C228" s="8" t="str">
        <f>Tracking!C228</f>
        <v>Other</v>
      </c>
      <c r="D228" s="8"/>
      <c r="E228" s="99">
        <f>IF(U$256,HLOOKUP(T$255,BUDGETM,A228,FALSE),IF(T$255="Full Year",Quick_Budget!H228,Quick_Budget!G228*QBMULTIPLE))</f>
        <v>0</v>
      </c>
      <c r="F228" s="99">
        <f t="shared" si="36"/>
        <v>0</v>
      </c>
      <c r="G228" s="100">
        <f t="shared" si="37"/>
        <v>0</v>
      </c>
    </row>
    <row r="229" spans="1:7" ht="12.75" hidden="1" customHeight="1" x14ac:dyDescent="0.2">
      <c r="A229" s="111">
        <f t="shared" si="33"/>
        <v>224</v>
      </c>
      <c r="B229" s="1"/>
      <c r="C229" s="8" t="str">
        <f>Tracking!C229</f>
        <v>Other</v>
      </c>
      <c r="D229" s="8"/>
      <c r="E229" s="99">
        <f>IF(U$256,HLOOKUP(T$255,BUDGETM,A229,FALSE),IF(T$255="Full Year",Quick_Budget!H229,Quick_Budget!G229*QBMULTIPLE))</f>
        <v>0</v>
      </c>
      <c r="F229" s="99">
        <f t="shared" si="36"/>
        <v>0</v>
      </c>
      <c r="G229" s="100">
        <f t="shared" si="37"/>
        <v>0</v>
      </c>
    </row>
    <row r="230" spans="1:7" ht="12.75" hidden="1" customHeight="1" x14ac:dyDescent="0.2">
      <c r="A230" s="111">
        <f t="shared" si="33"/>
        <v>225</v>
      </c>
      <c r="B230" s="1"/>
      <c r="C230" s="8" t="str">
        <f>Tracking!C230</f>
        <v>Other</v>
      </c>
      <c r="D230" s="8"/>
      <c r="E230" s="99">
        <f>IF(U$256,HLOOKUP(T$255,BUDGETM,A230,FALSE),IF(T$255="Full Year",Quick_Budget!H230,Quick_Budget!G230*QBMULTIPLE))</f>
        <v>0</v>
      </c>
      <c r="F230" s="99">
        <f t="shared" si="36"/>
        <v>0</v>
      </c>
      <c r="G230" s="100">
        <f t="shared" si="37"/>
        <v>0</v>
      </c>
    </row>
    <row r="231" spans="1:7" ht="12.75" hidden="1" customHeight="1" x14ac:dyDescent="0.2">
      <c r="A231" s="111">
        <f t="shared" si="33"/>
        <v>226</v>
      </c>
      <c r="B231" s="1"/>
      <c r="C231" s="8" t="str">
        <f>Tracking!C231</f>
        <v>Other</v>
      </c>
      <c r="D231" s="8"/>
      <c r="E231" s="99">
        <f>IF(U$256,HLOOKUP(T$255,BUDGETM,A231,FALSE),IF(T$255="Full Year",Quick_Budget!H231,Quick_Budget!G231*QBMULTIPLE))</f>
        <v>0</v>
      </c>
      <c r="F231" s="99">
        <f t="shared" si="36"/>
        <v>0</v>
      </c>
      <c r="G231" s="100">
        <f t="shared" si="37"/>
        <v>0</v>
      </c>
    </row>
    <row r="232" spans="1:7" ht="12.75" hidden="1" customHeight="1" x14ac:dyDescent="0.2">
      <c r="A232" s="111">
        <f t="shared" si="33"/>
        <v>227</v>
      </c>
      <c r="B232" s="1"/>
      <c r="C232" s="8" t="str">
        <f>Tracking!C232</f>
        <v>Other</v>
      </c>
      <c r="D232" s="8"/>
      <c r="E232" s="99">
        <f>IF(U$256,HLOOKUP(T$255,BUDGETM,A232,FALSE),IF(T$255="Full Year",Quick_Budget!H232,Quick_Budget!G232*QBMULTIPLE))</f>
        <v>0</v>
      </c>
      <c r="F232" s="99">
        <f t="shared" si="36"/>
        <v>0</v>
      </c>
      <c r="G232" s="100">
        <f t="shared" si="37"/>
        <v>0</v>
      </c>
    </row>
    <row r="233" spans="1:7" ht="12.75" hidden="1" customHeight="1" x14ac:dyDescent="0.2">
      <c r="A233" s="111">
        <f t="shared" si="33"/>
        <v>228</v>
      </c>
      <c r="B233" s="1"/>
      <c r="C233" s="8" t="str">
        <f>Tracking!C233</f>
        <v>Other</v>
      </c>
      <c r="D233" s="8"/>
      <c r="E233" s="99">
        <f>IF(U$256,HLOOKUP(T$255,BUDGETM,A233,FALSE),IF(T$255="Full Year",Quick_Budget!H233,Quick_Budget!G233*QBMULTIPLE))</f>
        <v>0</v>
      </c>
      <c r="F233" s="99">
        <f t="shared" si="36"/>
        <v>0</v>
      </c>
      <c r="G233" s="100">
        <f t="shared" si="37"/>
        <v>0</v>
      </c>
    </row>
    <row r="234" spans="1:7" ht="12.75" hidden="1" customHeight="1" x14ac:dyDescent="0.2">
      <c r="A234" s="111">
        <f t="shared" si="33"/>
        <v>229</v>
      </c>
      <c r="B234" s="1"/>
      <c r="C234" s="8"/>
      <c r="D234" s="8"/>
      <c r="E234" s="105"/>
      <c r="F234" s="105"/>
      <c r="G234" s="106"/>
    </row>
    <row r="235" spans="1:7" ht="12.75" hidden="1" customHeight="1" x14ac:dyDescent="0.2">
      <c r="A235" s="111">
        <f t="shared" si="33"/>
        <v>230</v>
      </c>
      <c r="B235" s="1"/>
      <c r="C235" s="92" t="str">
        <f>Tracking!C235</f>
        <v>Other 5</v>
      </c>
      <c r="D235" s="8"/>
      <c r="E235" s="103">
        <f>SUM(E236:E252)</f>
        <v>0</v>
      </c>
      <c r="F235" s="103">
        <f>SUM(F236:F252)</f>
        <v>0</v>
      </c>
      <c r="G235" s="104">
        <f>SUM(G236:G252)</f>
        <v>0</v>
      </c>
    </row>
    <row r="236" spans="1:7" ht="12.75" hidden="1" customHeight="1" x14ac:dyDescent="0.2">
      <c r="A236" s="111">
        <f t="shared" si="33"/>
        <v>231</v>
      </c>
      <c r="B236" s="1"/>
      <c r="C236" s="8" t="str">
        <f>Tracking!C236</f>
        <v>Other</v>
      </c>
      <c r="D236" s="8"/>
      <c r="E236" s="99">
        <f>IF(U$256,HLOOKUP(T$255,BUDGETM,A236,FALSE),IF(T$255="Full Year",Quick_Budget!H236,Quick_Budget!G236*QBMULTIPLE))</f>
        <v>0</v>
      </c>
      <c r="F236" s="99">
        <f t="shared" ref="F236:F252" si="38">HLOOKUP(T$255,TRACKING,A235+1,FALSE)</f>
        <v>0</v>
      </c>
      <c r="G236" s="100">
        <f t="shared" ref="G236:G245" si="39">F236-E236</f>
        <v>0</v>
      </c>
    </row>
    <row r="237" spans="1:7" ht="12.75" hidden="1" customHeight="1" x14ac:dyDescent="0.2">
      <c r="A237" s="111">
        <f t="shared" si="33"/>
        <v>232</v>
      </c>
      <c r="B237" s="1"/>
      <c r="C237" s="8" t="str">
        <f>Tracking!C237</f>
        <v>Other</v>
      </c>
      <c r="D237" s="8"/>
      <c r="E237" s="99">
        <f>IF(U$256,HLOOKUP(T$255,BUDGETM,A237,FALSE),IF(T$255="Full Year",Quick_Budget!H237,Quick_Budget!G237*QBMULTIPLE))</f>
        <v>0</v>
      </c>
      <c r="F237" s="99">
        <f t="shared" si="38"/>
        <v>0</v>
      </c>
      <c r="G237" s="100">
        <f t="shared" si="39"/>
        <v>0</v>
      </c>
    </row>
    <row r="238" spans="1:7" ht="12.75" hidden="1" customHeight="1" x14ac:dyDescent="0.2">
      <c r="A238" s="111">
        <f t="shared" si="33"/>
        <v>233</v>
      </c>
      <c r="B238" s="1"/>
      <c r="C238" s="8" t="str">
        <f>Tracking!C238</f>
        <v>Other</v>
      </c>
      <c r="D238" s="8"/>
      <c r="E238" s="99">
        <f>IF(U$256,HLOOKUP(T$255,BUDGETM,A238,FALSE),IF(T$255="Full Year",Quick_Budget!H238,Quick_Budget!G238*QBMULTIPLE))</f>
        <v>0</v>
      </c>
      <c r="F238" s="99">
        <f t="shared" si="38"/>
        <v>0</v>
      </c>
      <c r="G238" s="100">
        <f t="shared" si="39"/>
        <v>0</v>
      </c>
    </row>
    <row r="239" spans="1:7" ht="12.75" hidden="1" customHeight="1" x14ac:dyDescent="0.2">
      <c r="A239" s="111">
        <f t="shared" si="33"/>
        <v>234</v>
      </c>
      <c r="B239" s="1"/>
      <c r="C239" s="8" t="str">
        <f>Tracking!C239</f>
        <v>Other</v>
      </c>
      <c r="D239" s="8"/>
      <c r="E239" s="99">
        <f>IF(U$256,HLOOKUP(T$255,BUDGETM,A239,FALSE),IF(T$255="Full Year",Quick_Budget!H239,Quick_Budget!G239*QBMULTIPLE))</f>
        <v>0</v>
      </c>
      <c r="F239" s="99">
        <f t="shared" si="38"/>
        <v>0</v>
      </c>
      <c r="G239" s="100">
        <f t="shared" si="39"/>
        <v>0</v>
      </c>
    </row>
    <row r="240" spans="1:7" ht="12.75" hidden="1" customHeight="1" x14ac:dyDescent="0.2">
      <c r="A240" s="111">
        <f t="shared" si="33"/>
        <v>235</v>
      </c>
      <c r="B240" s="1"/>
      <c r="C240" s="8" t="str">
        <f>Tracking!C240</f>
        <v>Other</v>
      </c>
      <c r="D240" s="8"/>
      <c r="E240" s="99">
        <f>IF(U$256,HLOOKUP(T$255,BUDGETM,A240,FALSE),IF(T$255="Full Year",Quick_Budget!H240,Quick_Budget!G240*QBMULTIPLE))</f>
        <v>0</v>
      </c>
      <c r="F240" s="99">
        <f t="shared" si="38"/>
        <v>0</v>
      </c>
      <c r="G240" s="100">
        <f t="shared" si="39"/>
        <v>0</v>
      </c>
    </row>
    <row r="241" spans="1:32" ht="12.75" hidden="1" customHeight="1" x14ac:dyDescent="0.2">
      <c r="A241" s="111">
        <f t="shared" si="33"/>
        <v>236</v>
      </c>
      <c r="B241" s="1"/>
      <c r="C241" s="8" t="str">
        <f>Tracking!C241</f>
        <v>Other</v>
      </c>
      <c r="D241" s="8"/>
      <c r="E241" s="99">
        <f>IF(U$256,HLOOKUP(T$255,BUDGETM,A241,FALSE),IF(T$255="Full Year",Quick_Budget!H241,Quick_Budget!G241*QBMULTIPLE))</f>
        <v>0</v>
      </c>
      <c r="F241" s="99">
        <f t="shared" si="38"/>
        <v>0</v>
      </c>
      <c r="G241" s="100">
        <f t="shared" si="39"/>
        <v>0</v>
      </c>
    </row>
    <row r="242" spans="1:32" ht="12.75" hidden="1" customHeight="1" x14ac:dyDescent="0.2">
      <c r="A242" s="111">
        <f t="shared" si="33"/>
        <v>237</v>
      </c>
      <c r="B242" s="1"/>
      <c r="C242" s="8" t="str">
        <f>Tracking!C242</f>
        <v>Other</v>
      </c>
      <c r="D242" s="8"/>
      <c r="E242" s="99">
        <f>IF(U$256,HLOOKUP(T$255,BUDGETM,A242,FALSE),IF(T$255="Full Year",Quick_Budget!H242,Quick_Budget!G242*QBMULTIPLE))</f>
        <v>0</v>
      </c>
      <c r="F242" s="99">
        <f t="shared" si="38"/>
        <v>0</v>
      </c>
      <c r="G242" s="100">
        <f t="shared" si="39"/>
        <v>0</v>
      </c>
    </row>
    <row r="243" spans="1:32" ht="12.75" hidden="1" customHeight="1" x14ac:dyDescent="0.2">
      <c r="A243" s="111">
        <f t="shared" si="33"/>
        <v>238</v>
      </c>
      <c r="B243" s="1"/>
      <c r="C243" s="8" t="str">
        <f>Tracking!C243</f>
        <v>Other</v>
      </c>
      <c r="D243" s="8"/>
      <c r="E243" s="99">
        <f>IF(U$256,HLOOKUP(T$255,BUDGETM,A243,FALSE),IF(T$255="Full Year",Quick_Budget!H243,Quick_Budget!G243*QBMULTIPLE))</f>
        <v>0</v>
      </c>
      <c r="F243" s="99">
        <f t="shared" si="38"/>
        <v>0</v>
      </c>
      <c r="G243" s="100">
        <f t="shared" si="39"/>
        <v>0</v>
      </c>
    </row>
    <row r="244" spans="1:32" ht="12.75" hidden="1" customHeight="1" x14ac:dyDescent="0.2">
      <c r="A244" s="111">
        <f t="shared" si="33"/>
        <v>239</v>
      </c>
      <c r="B244" s="1"/>
      <c r="C244" s="8" t="str">
        <f>Tracking!C244</f>
        <v>Other</v>
      </c>
      <c r="D244" s="8"/>
      <c r="E244" s="99">
        <f>IF(U$256,HLOOKUP(T$255,BUDGETM,A244,FALSE),IF(T$255="Full Year",Quick_Budget!H244,Quick_Budget!G244*QBMULTIPLE))</f>
        <v>0</v>
      </c>
      <c r="F244" s="99">
        <f t="shared" si="38"/>
        <v>0</v>
      </c>
      <c r="G244" s="100">
        <f t="shared" si="39"/>
        <v>0</v>
      </c>
    </row>
    <row r="245" spans="1:32" ht="12.75" hidden="1" customHeight="1" x14ac:dyDescent="0.2">
      <c r="A245" s="111">
        <f t="shared" si="33"/>
        <v>240</v>
      </c>
      <c r="B245" s="1"/>
      <c r="C245" s="8" t="str">
        <f>Tracking!C245</f>
        <v>Other</v>
      </c>
      <c r="D245" s="8"/>
      <c r="E245" s="99">
        <f>IF(U$256,HLOOKUP(T$255,BUDGETM,A245,FALSE),IF(T$255="Full Year",Quick_Budget!H245,Quick_Budget!G245*QBMULTIPLE))</f>
        <v>0</v>
      </c>
      <c r="F245" s="99">
        <f t="shared" si="38"/>
        <v>0</v>
      </c>
      <c r="G245" s="100">
        <f t="shared" si="39"/>
        <v>0</v>
      </c>
    </row>
    <row r="246" spans="1:32" ht="12.75" hidden="1" customHeight="1" x14ac:dyDescent="0.2">
      <c r="A246" s="111">
        <f t="shared" si="33"/>
        <v>241</v>
      </c>
      <c r="B246" s="1"/>
      <c r="C246" s="8" t="str">
        <f>Tracking!C246</f>
        <v>Other</v>
      </c>
      <c r="D246" s="8"/>
      <c r="E246" s="99">
        <f>IF(U$256,HLOOKUP(T$255,BUDGETM,A246,FALSE),IF(T$255="Full Year",Quick_Budget!H246,Quick_Budget!G246*QBMULTIPLE))</f>
        <v>0</v>
      </c>
      <c r="F246" s="99">
        <f t="shared" si="38"/>
        <v>0</v>
      </c>
      <c r="G246" s="100">
        <f t="shared" ref="G246:G251" si="40">F246-E246</f>
        <v>0</v>
      </c>
    </row>
    <row r="247" spans="1:32" ht="12.75" hidden="1" customHeight="1" x14ac:dyDescent="0.2">
      <c r="A247" s="111">
        <f t="shared" si="33"/>
        <v>242</v>
      </c>
      <c r="B247" s="1"/>
      <c r="C247" s="8" t="str">
        <f>Tracking!C247</f>
        <v>Other</v>
      </c>
      <c r="D247" s="8"/>
      <c r="E247" s="99">
        <f>IF(U$256,HLOOKUP(T$255,BUDGETM,A247,FALSE),IF(T$255="Full Year",Quick_Budget!H247,Quick_Budget!G247*QBMULTIPLE))</f>
        <v>0</v>
      </c>
      <c r="F247" s="99">
        <f t="shared" si="38"/>
        <v>0</v>
      </c>
      <c r="G247" s="100">
        <f t="shared" si="40"/>
        <v>0</v>
      </c>
    </row>
    <row r="248" spans="1:32" ht="12.75" hidden="1" customHeight="1" x14ac:dyDescent="0.2">
      <c r="A248" s="111">
        <f t="shared" si="33"/>
        <v>243</v>
      </c>
      <c r="B248" s="1"/>
      <c r="C248" s="8" t="str">
        <f>Tracking!C248</f>
        <v>Other</v>
      </c>
      <c r="D248" s="8"/>
      <c r="E248" s="99">
        <f>IF(U$256,HLOOKUP(T$255,BUDGETM,A248,FALSE),IF(T$255="Full Year",Quick_Budget!H248,Quick_Budget!G248*QBMULTIPLE))</f>
        <v>0</v>
      </c>
      <c r="F248" s="99">
        <f t="shared" si="38"/>
        <v>0</v>
      </c>
      <c r="G248" s="100">
        <f t="shared" si="40"/>
        <v>0</v>
      </c>
    </row>
    <row r="249" spans="1:32" ht="12.75" hidden="1" customHeight="1" x14ac:dyDescent="0.2">
      <c r="A249" s="111">
        <f t="shared" si="33"/>
        <v>244</v>
      </c>
      <c r="B249" s="1"/>
      <c r="C249" s="8" t="str">
        <f>Tracking!C249</f>
        <v>Other</v>
      </c>
      <c r="D249" s="8"/>
      <c r="E249" s="99">
        <f>IF(U$256,HLOOKUP(T$255,BUDGETM,A249,FALSE),IF(T$255="Full Year",Quick_Budget!H249,Quick_Budget!G249*QBMULTIPLE))</f>
        <v>0</v>
      </c>
      <c r="F249" s="99">
        <f t="shared" si="38"/>
        <v>0</v>
      </c>
      <c r="G249" s="100">
        <f t="shared" si="40"/>
        <v>0</v>
      </c>
    </row>
    <row r="250" spans="1:32" ht="12.75" hidden="1" customHeight="1" x14ac:dyDescent="0.2">
      <c r="A250" s="111">
        <f t="shared" si="33"/>
        <v>245</v>
      </c>
      <c r="B250" s="1"/>
      <c r="C250" s="8" t="str">
        <f>Tracking!C250</f>
        <v>Other</v>
      </c>
      <c r="D250" s="8"/>
      <c r="E250" s="99">
        <f>IF(U$256,HLOOKUP(T$255,BUDGETM,A250,FALSE),IF(T$255="Full Year",Quick_Budget!H250,Quick_Budget!G250*QBMULTIPLE))</f>
        <v>0</v>
      </c>
      <c r="F250" s="99">
        <f t="shared" si="38"/>
        <v>0</v>
      </c>
      <c r="G250" s="100">
        <f t="shared" si="40"/>
        <v>0</v>
      </c>
      <c r="Q250" s="96"/>
      <c r="R250" s="96"/>
      <c r="S250" s="96"/>
      <c r="T250" s="96"/>
      <c r="U250" s="96"/>
      <c r="V250" s="96"/>
      <c r="W250" s="96"/>
      <c r="X250" s="96"/>
      <c r="Y250" s="96"/>
      <c r="Z250" s="96"/>
      <c r="AA250" s="96"/>
      <c r="AB250" s="95"/>
      <c r="AC250" s="95"/>
      <c r="AD250" s="95"/>
      <c r="AE250" s="95"/>
    </row>
    <row r="251" spans="1:32" ht="12.75" hidden="1" customHeight="1" x14ac:dyDescent="0.2">
      <c r="A251" s="111">
        <f t="shared" si="33"/>
        <v>246</v>
      </c>
      <c r="B251" s="1"/>
      <c r="C251" s="8" t="str">
        <f>Tracking!C251</f>
        <v>Other</v>
      </c>
      <c r="D251" s="8"/>
      <c r="E251" s="99">
        <f>IF(U$256,HLOOKUP(T$255,BUDGETM,A251,FALSE),IF(T$255="Full Year",Quick_Budget!H251,Quick_Budget!G251*QBMULTIPLE))</f>
        <v>0</v>
      </c>
      <c r="F251" s="99">
        <f t="shared" si="38"/>
        <v>0</v>
      </c>
      <c r="G251" s="100">
        <f t="shared" si="40"/>
        <v>0</v>
      </c>
      <c r="Q251" s="96"/>
      <c r="R251" s="96"/>
      <c r="S251" s="96"/>
      <c r="T251" s="96"/>
      <c r="U251" s="96"/>
      <c r="V251" s="96"/>
      <c r="W251" s="96"/>
      <c r="X251" s="96"/>
      <c r="Y251" s="96"/>
      <c r="Z251" s="96"/>
      <c r="AA251" s="96"/>
      <c r="AB251" s="95"/>
      <c r="AC251" s="95"/>
      <c r="AD251" s="95"/>
      <c r="AE251" s="95"/>
    </row>
    <row r="252" spans="1:32" ht="12.75" hidden="1" customHeight="1" x14ac:dyDescent="0.2">
      <c r="A252" s="111">
        <f t="shared" si="33"/>
        <v>247</v>
      </c>
      <c r="B252" s="1"/>
      <c r="C252" s="8" t="str">
        <f>Tracking!C252</f>
        <v>Other</v>
      </c>
      <c r="D252" s="8"/>
      <c r="E252" s="99">
        <f>IF(U$256,HLOOKUP(T$255,BUDGETM,A252,FALSE),IF(T$255="Full Year",Quick_Budget!H252,Quick_Budget!G252*QBMULTIPLE))</f>
        <v>0</v>
      </c>
      <c r="F252" s="99">
        <f t="shared" si="38"/>
        <v>0</v>
      </c>
      <c r="G252" s="100">
        <f>F252-E252</f>
        <v>0</v>
      </c>
      <c r="Q252" s="96"/>
      <c r="R252" s="96"/>
      <c r="S252" s="96"/>
      <c r="T252" s="96"/>
      <c r="U252" s="96"/>
      <c r="V252" s="96"/>
      <c r="W252" s="96"/>
      <c r="X252" s="96"/>
      <c r="Y252" s="96"/>
      <c r="Z252" s="96"/>
      <c r="AA252" s="96"/>
      <c r="AB252" s="95"/>
      <c r="AC252" s="95"/>
      <c r="AD252" s="95"/>
      <c r="AE252" s="95"/>
    </row>
    <row r="253" spans="1:32" x14ac:dyDescent="0.2">
      <c r="A253" s="29"/>
      <c r="B253" s="2"/>
      <c r="C253" s="13"/>
      <c r="D253" s="13"/>
      <c r="E253" s="107"/>
      <c r="F253" s="107"/>
      <c r="G253" s="102"/>
      <c r="Q253" s="96"/>
      <c r="R253" s="96"/>
      <c r="S253" s="96"/>
      <c r="T253" s="96"/>
      <c r="U253" s="96"/>
      <c r="V253" s="96"/>
      <c r="W253" s="96"/>
      <c r="X253" s="96"/>
      <c r="Y253" s="96"/>
      <c r="Z253" s="96"/>
      <c r="AA253" s="96"/>
      <c r="AB253" s="95"/>
      <c r="AC253" s="95"/>
      <c r="AD253" s="95"/>
      <c r="AE253" s="95"/>
    </row>
    <row r="254" spans="1:32" x14ac:dyDescent="0.2">
      <c r="Q254" s="29"/>
      <c r="R254" s="29"/>
      <c r="S254" s="29"/>
      <c r="T254" s="29"/>
      <c r="U254" s="29"/>
      <c r="V254" s="29"/>
      <c r="W254" s="29"/>
      <c r="X254" s="29"/>
      <c r="Y254" s="29"/>
      <c r="Z254" s="29"/>
      <c r="AA254" s="29"/>
      <c r="AB254" s="239"/>
      <c r="AC254" s="109"/>
      <c r="AD254" s="109"/>
      <c r="AE254" s="109"/>
      <c r="AF254" s="109"/>
    </row>
    <row r="255" spans="1:32" x14ac:dyDescent="0.2">
      <c r="Q255" s="29"/>
      <c r="R255" s="29"/>
      <c r="S255" s="175">
        <v>6</v>
      </c>
      <c r="T255" s="29" t="str">
        <f>VLOOKUP(S255,MONTHSE,3,FALSE)</f>
        <v>Jan</v>
      </c>
      <c r="U255" s="29" t="s">
        <v>83</v>
      </c>
      <c r="V255" s="175">
        <v>1</v>
      </c>
      <c r="W255" s="240" t="s">
        <v>153</v>
      </c>
      <c r="X255" s="29"/>
      <c r="Y255" s="29"/>
      <c r="Z255" s="29"/>
      <c r="AA255" s="29"/>
      <c r="AB255" s="241" t="s">
        <v>92</v>
      </c>
      <c r="AC255" s="239" t="s">
        <v>51</v>
      </c>
      <c r="AD255" s="239" t="s">
        <v>84</v>
      </c>
      <c r="AE255" s="109"/>
      <c r="AF255" s="109"/>
    </row>
    <row r="256" spans="1:32" x14ac:dyDescent="0.2">
      <c r="Q256" s="29">
        <f ca="1">MONTH(NOW())</f>
        <v>11</v>
      </c>
      <c r="R256" s="29">
        <v>1</v>
      </c>
      <c r="S256" s="29" t="s">
        <v>267</v>
      </c>
      <c r="T256" s="29" t="s">
        <v>267</v>
      </c>
      <c r="U256" s="29" t="b">
        <f>Budget_By_Month!AA256</f>
        <v>1</v>
      </c>
      <c r="V256" s="29"/>
      <c r="W256" s="29"/>
      <c r="X256" s="239" t="s">
        <v>51</v>
      </c>
      <c r="Y256" s="239" t="s">
        <v>84</v>
      </c>
      <c r="Z256" s="29" t="s">
        <v>199</v>
      </c>
      <c r="AA256" s="29" t="s">
        <v>200</v>
      </c>
      <c r="AB256" s="242" t="s">
        <v>150</v>
      </c>
      <c r="AC256" s="243">
        <f>AC258-AC257</f>
        <v>0</v>
      </c>
      <c r="AD256" s="243">
        <f>AD258-AD257</f>
        <v>0</v>
      </c>
      <c r="AE256" s="109"/>
      <c r="AF256" s="109"/>
    </row>
    <row r="257" spans="17:32" x14ac:dyDescent="0.2">
      <c r="Q257" s="29">
        <f ca="1">IF(Q256=1,12,Q256-1)</f>
        <v>10</v>
      </c>
      <c r="R257" s="29">
        <v>2</v>
      </c>
      <c r="S257" s="29" t="s">
        <v>76</v>
      </c>
      <c r="T257" s="29" t="str">
        <f ca="1">VLOOKUP(Q256,MONTHSA,2,FALSE)</f>
        <v>Nov</v>
      </c>
      <c r="U257" s="29"/>
      <c r="V257" s="29"/>
      <c r="W257" s="29" t="str">
        <f>LEFT(C31,5)</f>
        <v>Trans</v>
      </c>
      <c r="X257" s="234">
        <f>E31</f>
        <v>0</v>
      </c>
      <c r="Y257" s="234">
        <f>F31</f>
        <v>0</v>
      </c>
      <c r="Z257" s="244" t="str">
        <f>IF(Y257&gt;X257,Y257-X257,"")</f>
        <v/>
      </c>
      <c r="AA257" s="234" t="str">
        <f>IF(Y257&lt;X257,Y257-X257,"")</f>
        <v/>
      </c>
      <c r="AB257" s="242" t="str">
        <f>B30</f>
        <v>Spending</v>
      </c>
      <c r="AC257" s="243">
        <f>F30</f>
        <v>0</v>
      </c>
      <c r="AD257" s="243">
        <f>E30</f>
        <v>0</v>
      </c>
      <c r="AE257" s="109"/>
      <c r="AF257" s="109"/>
    </row>
    <row r="258" spans="17:32" x14ac:dyDescent="0.2">
      <c r="Q258" s="29"/>
      <c r="R258" s="29">
        <v>3</v>
      </c>
      <c r="S258" s="29" t="s">
        <v>77</v>
      </c>
      <c r="T258" s="29" t="str">
        <f ca="1">VLOOKUP(Q257,MONTHSA,2,FALSE)</f>
        <v>Oct</v>
      </c>
      <c r="U258" s="29"/>
      <c r="V258" s="29"/>
      <c r="W258" s="29" t="str">
        <f>LEFT(C48,5)</f>
        <v>Home</v>
      </c>
      <c r="X258" s="234">
        <f>E48</f>
        <v>0</v>
      </c>
      <c r="Y258" s="234">
        <f>F48</f>
        <v>0</v>
      </c>
      <c r="Z258" s="244" t="str">
        <f t="shared" ref="Z258:Z263" si="41">IF(Y258&gt;X258,Y258-X258,"")</f>
        <v/>
      </c>
      <c r="AA258" s="234" t="str">
        <f t="shared" ref="AA258:AA263" si="42">IF(Y258&lt;X258,Y258-X258,"")</f>
        <v/>
      </c>
      <c r="AB258" s="242" t="str">
        <f>B7</f>
        <v>Income</v>
      </c>
      <c r="AC258" s="243">
        <f>F7</f>
        <v>0</v>
      </c>
      <c r="AD258" s="243">
        <f>E7</f>
        <v>0</v>
      </c>
      <c r="AE258" s="109"/>
      <c r="AF258" s="109"/>
    </row>
    <row r="259" spans="17:32" x14ac:dyDescent="0.2">
      <c r="Q259" s="29"/>
      <c r="R259" s="29">
        <v>4</v>
      </c>
      <c r="S259" s="29" t="str">
        <f ca="1">"Year to Date "&amp;+T257</f>
        <v>Year to Date Nov</v>
      </c>
      <c r="T259" s="29" t="str">
        <f ca="1">S259</f>
        <v>Year to Date Nov</v>
      </c>
      <c r="U259" s="29"/>
      <c r="V259" s="29"/>
      <c r="W259" s="29" t="str">
        <f>LEFT(C65,5)</f>
        <v>Utili</v>
      </c>
      <c r="X259" s="234">
        <f>E65</f>
        <v>0</v>
      </c>
      <c r="Y259" s="234">
        <f>F65</f>
        <v>0</v>
      </c>
      <c r="Z259" s="244" t="str">
        <f t="shared" si="41"/>
        <v/>
      </c>
      <c r="AA259" s="234" t="str">
        <f t="shared" si="42"/>
        <v/>
      </c>
      <c r="AB259" s="109"/>
      <c r="AC259" s="109"/>
      <c r="AD259" s="109"/>
      <c r="AE259" s="109"/>
      <c r="AF259" s="109"/>
    </row>
    <row r="260" spans="17:32" x14ac:dyDescent="0.2">
      <c r="Q260" s="29"/>
      <c r="R260" s="29">
        <v>5</v>
      </c>
      <c r="S260" s="29" t="str">
        <f ca="1">"Year to Date "&amp;+T258</f>
        <v>Year to Date Oct</v>
      </c>
      <c r="T260" s="29" t="str">
        <f ca="1">S260</f>
        <v>Year to Date Oct</v>
      </c>
      <c r="U260" s="29"/>
      <c r="V260" s="29"/>
      <c r="W260" s="29" t="str">
        <f>LEFT(C82,5)</f>
        <v>Healt</v>
      </c>
      <c r="X260" s="234">
        <f>E82</f>
        <v>0</v>
      </c>
      <c r="Y260" s="234">
        <f>F82</f>
        <v>0</v>
      </c>
      <c r="Z260" s="244" t="str">
        <f t="shared" si="41"/>
        <v/>
      </c>
      <c r="AA260" s="234" t="str">
        <f t="shared" si="42"/>
        <v/>
      </c>
      <c r="AB260" s="109"/>
      <c r="AC260" s="109"/>
      <c r="AD260" s="109"/>
      <c r="AE260" s="109"/>
      <c r="AF260" s="109"/>
    </row>
    <row r="261" spans="17:32" x14ac:dyDescent="0.2">
      <c r="Q261" s="29"/>
      <c r="R261" s="29">
        <v>6</v>
      </c>
      <c r="S261" s="29" t="s">
        <v>53</v>
      </c>
      <c r="T261" s="29" t="s">
        <v>65</v>
      </c>
      <c r="U261" s="29" t="s">
        <v>268</v>
      </c>
      <c r="V261" s="29"/>
      <c r="W261" s="29" t="str">
        <f>LEFT(C99,5)</f>
        <v>Enter</v>
      </c>
      <c r="X261" s="234">
        <f>E99</f>
        <v>0</v>
      </c>
      <c r="Y261" s="234">
        <f>F99</f>
        <v>0</v>
      </c>
      <c r="Z261" s="244" t="str">
        <f t="shared" si="41"/>
        <v/>
      </c>
      <c r="AA261" s="234" t="str">
        <f t="shared" si="42"/>
        <v/>
      </c>
      <c r="AB261" s="109"/>
      <c r="AC261" s="109"/>
      <c r="AD261" s="109"/>
      <c r="AE261" s="109"/>
      <c r="AF261" s="109"/>
    </row>
    <row r="262" spans="17:32" x14ac:dyDescent="0.2">
      <c r="Q262" s="29"/>
      <c r="R262" s="29">
        <v>7</v>
      </c>
      <c r="S262" s="29" t="s">
        <v>54</v>
      </c>
      <c r="T262" s="29" t="s">
        <v>66</v>
      </c>
      <c r="U262" s="29">
        <f>IF(S255=4,Budget_By_Month!R5,IF(S255=5,Budget_By_Month!S5,1))</f>
        <v>1</v>
      </c>
      <c r="V262" s="29"/>
      <c r="W262" s="29" t="str">
        <f>LEFT(C116,5)</f>
        <v>Dinin</v>
      </c>
      <c r="X262" s="234">
        <f>E116</f>
        <v>0</v>
      </c>
      <c r="Y262" s="234">
        <f>F116</f>
        <v>0</v>
      </c>
      <c r="Z262" s="244" t="str">
        <f t="shared" si="41"/>
        <v/>
      </c>
      <c r="AA262" s="234" t="str">
        <f t="shared" si="42"/>
        <v/>
      </c>
      <c r="AB262" s="109"/>
      <c r="AC262" s="109"/>
      <c r="AD262" s="109"/>
      <c r="AE262" s="109"/>
      <c r="AF262" s="109"/>
    </row>
    <row r="263" spans="17:32" x14ac:dyDescent="0.2">
      <c r="Q263" s="29"/>
      <c r="R263" s="29">
        <v>8</v>
      </c>
      <c r="S263" s="29" t="s">
        <v>55</v>
      </c>
      <c r="T263" s="29" t="s">
        <v>67</v>
      </c>
      <c r="U263" s="29"/>
      <c r="V263" s="29"/>
      <c r="W263" s="29" t="str">
        <f>LEFT(C133,5)</f>
        <v>Kids</v>
      </c>
      <c r="X263" s="234">
        <f>E133</f>
        <v>0</v>
      </c>
      <c r="Y263" s="234">
        <f>F133</f>
        <v>0</v>
      </c>
      <c r="Z263" s="244" t="str">
        <f t="shared" si="41"/>
        <v/>
      </c>
      <c r="AA263" s="234" t="str">
        <f t="shared" si="42"/>
        <v/>
      </c>
      <c r="AB263" s="109"/>
      <c r="AC263" s="109"/>
      <c r="AD263" s="109"/>
      <c r="AE263" s="109"/>
      <c r="AF263" s="109"/>
    </row>
    <row r="264" spans="17:32" x14ac:dyDescent="0.2">
      <c r="Q264" s="29"/>
      <c r="R264" s="29">
        <v>9</v>
      </c>
      <c r="S264" s="29" t="s">
        <v>56</v>
      </c>
      <c r="T264" s="29" t="s">
        <v>68</v>
      </c>
      <c r="U264" s="29"/>
      <c r="V264" s="29"/>
      <c r="W264" s="29" t="str">
        <f>LEFT(C150,5)</f>
        <v>Misce</v>
      </c>
      <c r="X264" s="234">
        <f>E150</f>
        <v>0</v>
      </c>
      <c r="Y264" s="234">
        <f>F150</f>
        <v>0</v>
      </c>
      <c r="Z264" s="244" t="str">
        <f t="shared" ref="Z264:Z269" si="43">IF(Y264&gt;X264,Y264-X264,"")</f>
        <v/>
      </c>
      <c r="AA264" s="234" t="str">
        <f t="shared" ref="AA264:AA269" si="44">IF(Y264&lt;X264,Y264-X264,"")</f>
        <v/>
      </c>
      <c r="AB264" s="109"/>
      <c r="AC264" s="109"/>
      <c r="AD264" s="109"/>
      <c r="AE264" s="109"/>
      <c r="AF264" s="109"/>
    </row>
    <row r="265" spans="17:32" x14ac:dyDescent="0.2">
      <c r="Q265" s="29"/>
      <c r="R265" s="29">
        <v>10</v>
      </c>
      <c r="S265" s="29" t="s">
        <v>57</v>
      </c>
      <c r="T265" s="29" t="s">
        <v>57</v>
      </c>
      <c r="U265" s="29"/>
      <c r="V265" s="29"/>
      <c r="W265" s="29" t="str">
        <f>IF(SUM(X265:Y265)=0,"",LEFT(C167,5))</f>
        <v/>
      </c>
      <c r="X265" s="234">
        <f>E167</f>
        <v>0</v>
      </c>
      <c r="Y265" s="234">
        <f>F167</f>
        <v>0</v>
      </c>
      <c r="Z265" s="244" t="str">
        <f t="shared" si="43"/>
        <v/>
      </c>
      <c r="AA265" s="234" t="str">
        <f t="shared" si="44"/>
        <v/>
      </c>
      <c r="AB265" s="109"/>
      <c r="AC265" s="109"/>
      <c r="AD265" s="109"/>
      <c r="AE265" s="109"/>
      <c r="AF265" s="109"/>
    </row>
    <row r="266" spans="17:32" x14ac:dyDescent="0.2">
      <c r="Q266" s="29"/>
      <c r="R266" s="29">
        <v>11</v>
      </c>
      <c r="S266" s="29" t="s">
        <v>58</v>
      </c>
      <c r="T266" s="29" t="s">
        <v>69</v>
      </c>
      <c r="U266" s="29"/>
      <c r="V266" s="29"/>
      <c r="W266" s="29" t="str">
        <f>IF(SUM(X265:Y265)=0,"",LEFT(C184,5))</f>
        <v/>
      </c>
      <c r="X266" s="234">
        <f>E184</f>
        <v>0</v>
      </c>
      <c r="Y266" s="234">
        <f>F184</f>
        <v>0</v>
      </c>
      <c r="Z266" s="244" t="str">
        <f t="shared" si="43"/>
        <v/>
      </c>
      <c r="AA266" s="234" t="str">
        <f t="shared" si="44"/>
        <v/>
      </c>
      <c r="AB266" s="109"/>
      <c r="AC266" s="109"/>
      <c r="AD266" s="109"/>
      <c r="AE266" s="109"/>
      <c r="AF266" s="109"/>
    </row>
    <row r="267" spans="17:32" x14ac:dyDescent="0.2">
      <c r="Q267" s="29"/>
      <c r="R267" s="29">
        <v>12</v>
      </c>
      <c r="S267" s="29" t="s">
        <v>59</v>
      </c>
      <c r="T267" s="29" t="s">
        <v>70</v>
      </c>
      <c r="U267" s="29"/>
      <c r="V267" s="29"/>
      <c r="W267" s="29" t="str">
        <f>IF(SUM(X265:Y265)=0,"",LEFT(C201,5))</f>
        <v/>
      </c>
      <c r="X267" s="234">
        <f>E201</f>
        <v>0</v>
      </c>
      <c r="Y267" s="234">
        <f>F201</f>
        <v>0</v>
      </c>
      <c r="Z267" s="244" t="str">
        <f t="shared" si="43"/>
        <v/>
      </c>
      <c r="AA267" s="234" t="str">
        <f t="shared" si="44"/>
        <v/>
      </c>
      <c r="AB267" s="109"/>
      <c r="AC267" s="109"/>
      <c r="AD267" s="109"/>
      <c r="AE267" s="109"/>
      <c r="AF267" s="109"/>
    </row>
    <row r="268" spans="17:32" x14ac:dyDescent="0.2">
      <c r="Q268" s="29"/>
      <c r="R268" s="29">
        <v>13</v>
      </c>
      <c r="S268" s="29" t="s">
        <v>60</v>
      </c>
      <c r="T268" s="29" t="s">
        <v>71</v>
      </c>
      <c r="U268" s="29"/>
      <c r="V268" s="29"/>
      <c r="W268" s="29" t="str">
        <f>IF(SUM(X265:Y265)=0,"",LEFT(C218,5))</f>
        <v/>
      </c>
      <c r="X268" s="234">
        <f>E218</f>
        <v>0</v>
      </c>
      <c r="Y268" s="234">
        <f>F218</f>
        <v>0</v>
      </c>
      <c r="Z268" s="244" t="str">
        <f t="shared" si="43"/>
        <v/>
      </c>
      <c r="AA268" s="234" t="str">
        <f t="shared" si="44"/>
        <v/>
      </c>
      <c r="AB268" s="109"/>
      <c r="AC268" s="109"/>
      <c r="AD268" s="109"/>
      <c r="AE268" s="109"/>
      <c r="AF268" s="109"/>
    </row>
    <row r="269" spans="17:32" x14ac:dyDescent="0.2">
      <c r="Q269" s="29"/>
      <c r="R269" s="29">
        <v>14</v>
      </c>
      <c r="S269" s="29" t="s">
        <v>61</v>
      </c>
      <c r="T269" s="29" t="s">
        <v>72</v>
      </c>
      <c r="U269" s="29"/>
      <c r="V269" s="29"/>
      <c r="W269" s="29" t="str">
        <f>IF(SUM(X265:Y265)=0,"",LEFT(C235,5))</f>
        <v/>
      </c>
      <c r="X269" s="234">
        <f>E235</f>
        <v>0</v>
      </c>
      <c r="Y269" s="234">
        <f>F235</f>
        <v>0</v>
      </c>
      <c r="Z269" s="244" t="str">
        <f t="shared" si="43"/>
        <v/>
      </c>
      <c r="AA269" s="234" t="str">
        <f t="shared" si="44"/>
        <v/>
      </c>
      <c r="AB269" s="109"/>
      <c r="AC269" s="109"/>
      <c r="AD269" s="109"/>
      <c r="AE269" s="109"/>
      <c r="AF269" s="109"/>
    </row>
    <row r="270" spans="17:32" x14ac:dyDescent="0.2">
      <c r="Q270" s="29"/>
      <c r="R270" s="29">
        <v>15</v>
      </c>
      <c r="S270" s="29" t="s">
        <v>62</v>
      </c>
      <c r="T270" s="29" t="s">
        <v>73</v>
      </c>
      <c r="U270" s="29"/>
      <c r="V270" s="29"/>
      <c r="W270" s="29"/>
      <c r="X270" s="29">
        <f>SUM(X257:X269)</f>
        <v>0</v>
      </c>
      <c r="Y270" s="29">
        <f>SUM(Y257:Y269)</f>
        <v>0</v>
      </c>
      <c r="Z270" s="29"/>
      <c r="AA270" s="234"/>
      <c r="AB270" s="109"/>
      <c r="AC270" s="109"/>
      <c r="AD270" s="109"/>
      <c r="AE270" s="109"/>
      <c r="AF270" s="109"/>
    </row>
    <row r="271" spans="17:32" x14ac:dyDescent="0.2">
      <c r="Q271" s="29"/>
      <c r="R271" s="29">
        <v>16</v>
      </c>
      <c r="S271" s="29" t="s">
        <v>63</v>
      </c>
      <c r="T271" s="29" t="s">
        <v>74</v>
      </c>
      <c r="U271" s="29"/>
      <c r="V271" s="29"/>
      <c r="W271" s="29"/>
      <c r="X271" s="29"/>
      <c r="Y271" s="29"/>
      <c r="Z271" s="29"/>
      <c r="AA271" s="29"/>
      <c r="AB271" s="109"/>
      <c r="AC271" s="109"/>
      <c r="AD271" s="109"/>
      <c r="AE271" s="109"/>
      <c r="AF271" s="109"/>
    </row>
    <row r="272" spans="17:32" x14ac:dyDescent="0.2">
      <c r="Q272" s="29"/>
      <c r="R272" s="29">
        <v>17</v>
      </c>
      <c r="S272" s="29" t="s">
        <v>64</v>
      </c>
      <c r="T272" s="29" t="s">
        <v>75</v>
      </c>
      <c r="U272" s="29"/>
      <c r="V272" s="29"/>
      <c r="W272" s="29"/>
      <c r="X272" s="29"/>
      <c r="Y272" s="29"/>
      <c r="Z272" s="29"/>
      <c r="AA272" s="29"/>
      <c r="AB272" s="109"/>
      <c r="AC272" s="109"/>
      <c r="AD272" s="109"/>
      <c r="AE272" s="109"/>
      <c r="AF272" s="109"/>
    </row>
    <row r="273" spans="17:32" x14ac:dyDescent="0.2">
      <c r="Q273" s="109"/>
      <c r="R273" s="109"/>
      <c r="S273" s="109"/>
      <c r="T273" s="109"/>
      <c r="U273" s="109"/>
      <c r="V273" s="109"/>
      <c r="W273" s="109"/>
      <c r="X273" s="109"/>
      <c r="Y273" s="109"/>
      <c r="Z273" s="109"/>
      <c r="AA273" s="109"/>
      <c r="AB273" s="109"/>
      <c r="AC273" s="109"/>
      <c r="AD273" s="109"/>
      <c r="AE273" s="109"/>
      <c r="AF273" s="109"/>
    </row>
    <row r="274" spans="17:32" x14ac:dyDescent="0.2">
      <c r="Q274" s="29"/>
      <c r="R274" s="29"/>
      <c r="S274" s="29"/>
      <c r="T274" s="29"/>
      <c r="U274" s="29"/>
      <c r="V274" s="29"/>
      <c r="W274" s="29"/>
      <c r="X274" s="29"/>
      <c r="Y274" s="29"/>
      <c r="Z274" s="29"/>
      <c r="AA274" s="29"/>
      <c r="AB274" s="109"/>
      <c r="AC274" s="109"/>
      <c r="AD274" s="109"/>
      <c r="AE274" s="109"/>
      <c r="AF274" s="109"/>
    </row>
    <row r="275" spans="17:32" x14ac:dyDescent="0.2">
      <c r="Q275" s="29"/>
      <c r="R275" s="29"/>
      <c r="S275" s="29"/>
      <c r="T275" s="29"/>
      <c r="U275" s="29"/>
      <c r="V275" s="29"/>
      <c r="W275" s="29"/>
      <c r="X275" s="29"/>
      <c r="Y275" s="29"/>
      <c r="Z275" s="29"/>
      <c r="AA275" s="29"/>
      <c r="AB275" s="109"/>
      <c r="AC275" s="109"/>
      <c r="AD275" s="109"/>
      <c r="AE275" s="109"/>
      <c r="AF275" s="109"/>
    </row>
    <row r="276" spans="17:32" x14ac:dyDescent="0.2">
      <c r="Q276" s="29"/>
      <c r="R276" s="29"/>
      <c r="S276" s="29"/>
      <c r="T276" s="29"/>
      <c r="U276" s="29"/>
      <c r="V276" s="29"/>
      <c r="W276" s="29"/>
      <c r="X276" s="29"/>
      <c r="Y276" s="29"/>
      <c r="Z276" s="29"/>
      <c r="AA276" s="29"/>
      <c r="AB276" s="109"/>
      <c r="AC276" s="109"/>
      <c r="AD276" s="109"/>
      <c r="AE276" s="109"/>
      <c r="AF276" s="109"/>
    </row>
    <row r="277" spans="17:32" x14ac:dyDescent="0.2">
      <c r="Q277" s="29"/>
      <c r="R277" s="29"/>
      <c r="S277" s="29"/>
      <c r="T277" s="29"/>
      <c r="U277" s="29"/>
      <c r="V277" s="29"/>
      <c r="W277" s="29"/>
      <c r="X277" s="29"/>
      <c r="Y277" s="29"/>
      <c r="Z277" s="29"/>
      <c r="AA277" s="29"/>
      <c r="AB277" s="109"/>
      <c r="AC277" s="109"/>
      <c r="AD277" s="109"/>
      <c r="AE277" s="109"/>
      <c r="AF277" s="109"/>
    </row>
    <row r="278" spans="17:32" x14ac:dyDescent="0.2">
      <c r="Q278" s="29"/>
      <c r="R278" s="29"/>
      <c r="S278" s="29"/>
      <c r="T278" s="29"/>
      <c r="U278" s="29"/>
      <c r="V278" s="29"/>
      <c r="W278" s="29"/>
      <c r="X278" s="29"/>
      <c r="Y278" s="29"/>
      <c r="Z278" s="29"/>
      <c r="AA278" s="29"/>
      <c r="AB278" s="109"/>
      <c r="AC278" s="109"/>
      <c r="AD278" s="109"/>
      <c r="AE278" s="109"/>
      <c r="AF278" s="109"/>
    </row>
    <row r="279" spans="17:32" x14ac:dyDescent="0.2">
      <c r="Q279" s="29"/>
      <c r="R279" s="29"/>
      <c r="S279" s="29"/>
      <c r="T279" s="29"/>
      <c r="U279" s="29"/>
      <c r="V279" s="29"/>
      <c r="W279" s="29"/>
      <c r="X279" s="29"/>
      <c r="Y279" s="29"/>
      <c r="Z279" s="29"/>
      <c r="AA279" s="29"/>
      <c r="AB279" s="109"/>
      <c r="AC279" s="109"/>
      <c r="AD279" s="109"/>
      <c r="AE279" s="109"/>
      <c r="AF279" s="109"/>
    </row>
    <row r="280" spans="17:32" x14ac:dyDescent="0.2">
      <c r="Q280" s="29"/>
      <c r="R280" s="29"/>
      <c r="S280" s="29"/>
      <c r="T280" s="29"/>
      <c r="U280" s="29"/>
      <c r="V280" s="29"/>
      <c r="W280" s="29"/>
      <c r="X280" s="29"/>
      <c r="Y280" s="29"/>
      <c r="Z280" s="29"/>
      <c r="AA280" s="29"/>
      <c r="AB280" s="109"/>
      <c r="AC280" s="109"/>
      <c r="AD280" s="109"/>
      <c r="AE280" s="109"/>
      <c r="AF280" s="109"/>
    </row>
    <row r="281" spans="17:32" x14ac:dyDescent="0.2">
      <c r="Q281" s="29"/>
      <c r="R281" s="29"/>
      <c r="S281" s="29"/>
      <c r="T281" s="29"/>
      <c r="U281" s="29"/>
      <c r="V281" s="29"/>
      <c r="W281" s="29"/>
      <c r="X281" s="29"/>
      <c r="Y281" s="29"/>
      <c r="Z281" s="29"/>
      <c r="AA281" s="29"/>
      <c r="AB281" s="109"/>
      <c r="AC281" s="109"/>
      <c r="AD281" s="109"/>
      <c r="AE281" s="109"/>
      <c r="AF281" s="109"/>
    </row>
    <row r="282" spans="17:32" x14ac:dyDescent="0.2">
      <c r="Q282" s="29"/>
      <c r="R282" s="29"/>
      <c r="S282" s="29"/>
      <c r="T282" s="29"/>
      <c r="U282" s="29"/>
      <c r="V282" s="29"/>
      <c r="W282" s="29"/>
      <c r="X282" s="29"/>
      <c r="Y282" s="29"/>
      <c r="Z282" s="29"/>
      <c r="AA282" s="29"/>
      <c r="AB282" s="109"/>
      <c r="AC282" s="109"/>
      <c r="AD282" s="109"/>
      <c r="AE282" s="109"/>
      <c r="AF282" s="109"/>
    </row>
    <row r="283" spans="17:32" x14ac:dyDescent="0.2">
      <c r="Q283" s="29"/>
      <c r="R283" s="29"/>
      <c r="S283" s="29"/>
      <c r="T283" s="29"/>
      <c r="U283" s="29"/>
      <c r="V283" s="29"/>
      <c r="W283" s="29"/>
      <c r="X283" s="29"/>
      <c r="Y283" s="29"/>
      <c r="Z283" s="29"/>
      <c r="AA283" s="29"/>
      <c r="AB283" s="109"/>
      <c r="AC283" s="109"/>
      <c r="AD283" s="109"/>
      <c r="AE283" s="109"/>
      <c r="AF283" s="109"/>
    </row>
    <row r="284" spans="17:32" x14ac:dyDescent="0.2">
      <c r="Q284" s="29"/>
      <c r="R284" s="29"/>
      <c r="S284" s="29"/>
      <c r="T284" s="29"/>
      <c r="U284" s="29"/>
      <c r="V284" s="29"/>
      <c r="W284" s="29"/>
      <c r="X284" s="29"/>
      <c r="Y284" s="29"/>
      <c r="Z284" s="29"/>
      <c r="AA284" s="29"/>
      <c r="AB284" s="109"/>
      <c r="AC284" s="109"/>
      <c r="AD284" s="109"/>
      <c r="AE284" s="109"/>
      <c r="AF284" s="109"/>
    </row>
    <row r="285" spans="17:32" x14ac:dyDescent="0.2">
      <c r="Q285" s="29"/>
      <c r="R285" s="29"/>
      <c r="S285" s="29"/>
      <c r="T285" s="29"/>
      <c r="U285" s="29"/>
      <c r="V285" s="29"/>
      <c r="W285" s="29"/>
      <c r="X285" s="29"/>
      <c r="Y285" s="29"/>
      <c r="Z285" s="29"/>
      <c r="AA285" s="29"/>
      <c r="AB285" s="109"/>
      <c r="AC285" s="109"/>
      <c r="AD285" s="109"/>
      <c r="AE285" s="109"/>
      <c r="AF285" s="109"/>
    </row>
    <row r="286" spans="17:32" x14ac:dyDescent="0.2">
      <c r="Q286" s="29"/>
      <c r="R286" s="29"/>
      <c r="S286" s="29"/>
      <c r="T286" s="29"/>
      <c r="U286" s="29"/>
      <c r="V286" s="29"/>
      <c r="W286" s="29"/>
      <c r="X286" s="29"/>
      <c r="Y286" s="29"/>
      <c r="Z286" s="29"/>
      <c r="AA286" s="29"/>
      <c r="AB286" s="109"/>
      <c r="AC286" s="109"/>
      <c r="AD286" s="109"/>
      <c r="AE286" s="109"/>
      <c r="AF286" s="109"/>
    </row>
    <row r="287" spans="17:32" x14ac:dyDescent="0.2">
      <c r="Q287" s="29"/>
      <c r="R287" s="29"/>
      <c r="S287" s="29"/>
      <c r="T287" s="29"/>
      <c r="U287" s="29"/>
      <c r="V287" s="29"/>
      <c r="W287" s="29"/>
      <c r="X287" s="29"/>
      <c r="Y287" s="29"/>
      <c r="Z287" s="29"/>
      <c r="AA287" s="29"/>
      <c r="AB287" s="109"/>
      <c r="AC287" s="109"/>
      <c r="AD287" s="109"/>
      <c r="AE287" s="109"/>
      <c r="AF287" s="109"/>
    </row>
    <row r="288" spans="17:32" x14ac:dyDescent="0.2">
      <c r="Q288" s="29"/>
      <c r="R288" s="29"/>
      <c r="S288" s="29"/>
      <c r="T288" s="29"/>
      <c r="U288" s="29"/>
      <c r="V288" s="29"/>
      <c r="W288" s="29"/>
      <c r="X288" s="29"/>
      <c r="Y288" s="29"/>
      <c r="Z288" s="29"/>
      <c r="AA288" s="29"/>
      <c r="AB288" s="109"/>
      <c r="AC288" s="109"/>
      <c r="AD288" s="109"/>
      <c r="AE288" s="109"/>
      <c r="AF288" s="109"/>
    </row>
  </sheetData>
  <sheetProtection password="9C9F" sheet="1" objects="1" scenarios="1" formatCells="0" formatColumns="0" formatRows="0"/>
  <mergeCells count="4">
    <mergeCell ref="B6:C6"/>
    <mergeCell ref="B7:C7"/>
    <mergeCell ref="B30:C30"/>
    <mergeCell ref="J4:O5"/>
  </mergeCells>
  <phoneticPr fontId="4" type="noConversion"/>
  <conditionalFormatting sqref="AC256:AD256">
    <cfRule type="expression" dxfId="11" priority="3" stopIfTrue="1">
      <formula>AC256&lt;0</formula>
    </cfRule>
  </conditionalFormatting>
  <conditionalFormatting sqref="H29:O29">
    <cfRule type="expression" dxfId="10" priority="4" stopIfTrue="1">
      <formula>#REF!&gt;0</formula>
    </cfRule>
  </conditionalFormatting>
  <conditionalFormatting sqref="G28:G29">
    <cfRule type="cellIs" dxfId="9" priority="5" stopIfTrue="1" operator="lessThan">
      <formula>0</formula>
    </cfRule>
    <cfRule type="cellIs" dxfId="8" priority="6" stopIfTrue="1" operator="greaterThan">
      <formula>0</formula>
    </cfRule>
  </conditionalFormatting>
  <conditionalFormatting sqref="G7:G27">
    <cfRule type="cellIs" dxfId="7" priority="7" stopIfTrue="1" operator="greaterThan">
      <formula>0</formula>
    </cfRule>
    <cfRule type="cellIs" dxfId="6" priority="8" stopIfTrue="1" operator="lessThan">
      <formula>0</formula>
    </cfRule>
  </conditionalFormatting>
  <conditionalFormatting sqref="G31:G252">
    <cfRule type="cellIs" dxfId="5" priority="9" stopIfTrue="1" operator="greaterThan">
      <formula>0</formula>
    </cfRule>
    <cfRule type="cellIs" dxfId="4" priority="10" stopIfTrue="1" operator="lessThan">
      <formula>0</formula>
    </cfRule>
  </conditionalFormatting>
  <conditionalFormatting sqref="G30">
    <cfRule type="cellIs" dxfId="3" priority="1" stopIfTrue="1" operator="lessThan">
      <formula>0</formula>
    </cfRule>
    <cfRule type="cellIs" dxfId="2" priority="2" stopIfTrue="1" operator="greaterThan">
      <formula>0</formula>
    </cfRule>
  </conditionalFormatting>
  <dataValidations count="1">
    <dataValidation allowBlank="1" showInputMessage="1" showErrorMessage="1" prompt="Enter category names on your Quick Budget or Budget by Month sheet.  Be sure you've selected your budget type on your budget sheet." sqref="C31:C252 C8:C27"/>
  </dataValidations>
  <hyperlinks>
    <hyperlink ref="B12" location="CADDINCOME" tooltip="Additional Income Rows: Click here, then Unhide rows via the Excel Format menu/ribbon above" display="+"/>
  </hyperlinks>
  <pageMargins left="0.54" right="0.6" top="0.48" bottom="0.78" header="0.5" footer="0.5"/>
  <pageSetup scale="74" fitToHeight="2" orientation="portrait"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7" r:id="rId4" name="Drop Down 1031">
              <controlPr defaultSize="0" autoLine="0" autoPict="0">
                <anchor moveWithCells="1">
                  <from>
                    <xdr:col>1</xdr:col>
                    <xdr:colOff>9525</xdr:colOff>
                    <xdr:row>3</xdr:row>
                    <xdr:rowOff>66675</xdr:rowOff>
                  </from>
                  <to>
                    <xdr:col>2</xdr:col>
                    <xdr:colOff>923925</xdr:colOff>
                    <xdr:row>4</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35"/>
    <pageSetUpPr fitToPage="1"/>
  </sheetPr>
  <dimension ref="A1:AI264"/>
  <sheetViews>
    <sheetView showGridLines="0" showRowColHeaders="0" zoomScale="92" workbookViewId="0"/>
  </sheetViews>
  <sheetFormatPr defaultRowHeight="12.75" x14ac:dyDescent="0.2"/>
  <cols>
    <col min="1" max="1" width="1.7109375" customWidth="1"/>
    <col min="2" max="2" width="15.140625" customWidth="1"/>
    <col min="5" max="5" width="14.7109375" customWidth="1"/>
    <col min="6" max="6" width="13.7109375" customWidth="1"/>
    <col min="7" max="7" width="8.7109375" customWidth="1"/>
    <col min="9" max="9" width="6.7109375" customWidth="1"/>
    <col min="11" max="11" width="10.7109375" customWidth="1"/>
    <col min="21" max="21" width="9.28515625" bestFit="1" customWidth="1"/>
    <col min="22" max="22" width="11.7109375" customWidth="1"/>
    <col min="23" max="24" width="9.28515625" bestFit="1" customWidth="1"/>
    <col min="25" max="25" width="9.7109375" bestFit="1" customWidth="1"/>
    <col min="27" max="27" width="9.28515625" bestFit="1" customWidth="1"/>
    <col min="29" max="31" width="9.28515625" bestFit="1" customWidth="1"/>
  </cols>
  <sheetData>
    <row r="1" spans="1:35" x14ac:dyDescent="0.2">
      <c r="A1" s="251"/>
      <c r="S1" s="151">
        <f>Comparison!S255</f>
        <v>6</v>
      </c>
      <c r="T1" s="151" t="str">
        <f>INDEX(T2:T18,S1)</f>
        <v>January</v>
      </c>
      <c r="U1" s="151"/>
      <c r="V1" s="151"/>
      <c r="W1" s="151"/>
      <c r="X1" s="151"/>
      <c r="Y1" s="151"/>
      <c r="Z1" s="151"/>
      <c r="AA1" s="151"/>
      <c r="AB1" s="151"/>
      <c r="AC1" s="151"/>
      <c r="AD1" s="151"/>
      <c r="AE1" s="151"/>
      <c r="AF1" s="151"/>
      <c r="AG1" s="151"/>
      <c r="AH1" s="151"/>
      <c r="AI1" s="151"/>
    </row>
    <row r="2" spans="1:35" x14ac:dyDescent="0.2">
      <c r="S2" s="151"/>
      <c r="T2" s="151" t="str">
        <f>Comparison!S256</f>
        <v>Full Year</v>
      </c>
      <c r="U2" s="151"/>
      <c r="V2" s="151"/>
      <c r="W2" s="151">
        <v>3</v>
      </c>
      <c r="X2" s="151">
        <f>W2+1</f>
        <v>4</v>
      </c>
      <c r="Y2" s="151">
        <f t="shared" ref="Y2:AH2" si="0">X2+1</f>
        <v>5</v>
      </c>
      <c r="Z2" s="151">
        <f t="shared" si="0"/>
        <v>6</v>
      </c>
      <c r="AA2" s="151">
        <f t="shared" si="0"/>
        <v>7</v>
      </c>
      <c r="AB2" s="151">
        <f t="shared" si="0"/>
        <v>8</v>
      </c>
      <c r="AC2" s="151">
        <f t="shared" si="0"/>
        <v>9</v>
      </c>
      <c r="AD2" s="151">
        <f t="shared" si="0"/>
        <v>10</v>
      </c>
      <c r="AE2" s="151">
        <f t="shared" si="0"/>
        <v>11</v>
      </c>
      <c r="AF2" s="151">
        <f t="shared" si="0"/>
        <v>12</v>
      </c>
      <c r="AG2" s="151">
        <f t="shared" si="0"/>
        <v>13</v>
      </c>
      <c r="AH2" s="151">
        <f t="shared" si="0"/>
        <v>14</v>
      </c>
      <c r="AI2" s="151"/>
    </row>
    <row r="3" spans="1:35" x14ac:dyDescent="0.2">
      <c r="S3" s="151"/>
      <c r="T3" s="151" t="str">
        <f>Comparison!S257</f>
        <v>Current Month</v>
      </c>
      <c r="U3" s="151"/>
      <c r="V3" s="151">
        <f>Quick_Budget!$S$3</f>
        <v>2</v>
      </c>
      <c r="W3" s="231" t="str">
        <f>Budget_By_Month!E6</f>
        <v>Jan</v>
      </c>
      <c r="X3" s="231" t="str">
        <f>Budget_By_Month!F6</f>
        <v>Feb</v>
      </c>
      <c r="Y3" s="231" t="str">
        <f>Budget_By_Month!G6</f>
        <v>Mar</v>
      </c>
      <c r="Z3" s="231" t="str">
        <f>Budget_By_Month!H6</f>
        <v>Apr</v>
      </c>
      <c r="AA3" s="231" t="str">
        <f>Budget_By_Month!I6</f>
        <v>May</v>
      </c>
      <c r="AB3" s="231" t="str">
        <f>Budget_By_Month!J6</f>
        <v>Jun</v>
      </c>
      <c r="AC3" s="231" t="str">
        <f>Budget_By_Month!K6</f>
        <v>Jul</v>
      </c>
      <c r="AD3" s="231" t="str">
        <f>Budget_By_Month!L6</f>
        <v>Aug</v>
      </c>
      <c r="AE3" s="231" t="str">
        <f>Budget_By_Month!M6</f>
        <v>Sep</v>
      </c>
      <c r="AF3" s="231" t="str">
        <f>Budget_By_Month!N6</f>
        <v>Oct</v>
      </c>
      <c r="AG3" s="231" t="str">
        <f>Budget_By_Month!O6</f>
        <v>Nov</v>
      </c>
      <c r="AH3" s="231" t="str">
        <f>Budget_By_Month!P6</f>
        <v>Dec</v>
      </c>
      <c r="AI3" s="151"/>
    </row>
    <row r="4" spans="1:35" ht="20.100000000000001" customHeight="1" x14ac:dyDescent="0.4">
      <c r="F4" s="309"/>
      <c r="G4" s="309"/>
      <c r="H4" s="309"/>
      <c r="I4" s="309"/>
      <c r="J4" s="184"/>
      <c r="S4" s="151"/>
      <c r="T4" s="151" t="str">
        <f>Comparison!S258</f>
        <v>Prior Month</v>
      </c>
      <c r="U4" s="151"/>
      <c r="V4" s="151" t="s">
        <v>51</v>
      </c>
      <c r="W4" s="232">
        <f ca="1">IF($V3=2,IF($Y6=1,Budget_By_Month!E30,VLOOKUP($Z$6,BBM_SPENDING,W2,FALSE)),IF($Y6=1,Quick_Budget!$G30,VLOOKUP($Z$6,QB_SPENDING,5,FALSE)))</f>
        <v>0</v>
      </c>
      <c r="X4" s="232">
        <f ca="1">IF($V3=2,IF($Y6=1,Budget_By_Month!F30,VLOOKUP($Z$6,BBM_SPENDING,X2,FALSE)),IF($Y6=1,Quick_Budget!$G30,VLOOKUP($Z$6,QB_SPENDING,5,FALSE)))</f>
        <v>0</v>
      </c>
      <c r="Y4" s="232">
        <f ca="1">IF($V3=2,IF($Y6=1,Budget_By_Month!G30,VLOOKUP($Z$6,BBM_SPENDING,Y2,FALSE)),IF($Y6=1,Quick_Budget!$G30,VLOOKUP($Z$6,QB_SPENDING,5,FALSE)))</f>
        <v>0</v>
      </c>
      <c r="Z4" s="232">
        <f ca="1">IF($V3=2,IF($Y6=1,Budget_By_Month!H30,VLOOKUP($Z$6,BBM_SPENDING,Z2,FALSE)),IF($Y6=1,Quick_Budget!$G30,VLOOKUP($Z$6,QB_SPENDING,5,FALSE)))</f>
        <v>0</v>
      </c>
      <c r="AA4" s="232">
        <f ca="1">IF($V3=2,IF($Y6=1,Budget_By_Month!I30,VLOOKUP($Z$6,BBM_SPENDING,AA2,FALSE)),IF($Y6=1,Quick_Budget!$G30,VLOOKUP($Z$6,QB_SPENDING,5,FALSE)))</f>
        <v>0</v>
      </c>
      <c r="AB4" s="232">
        <f ca="1">IF($V3=2,IF($Y6=1,Budget_By_Month!J30,VLOOKUP($Z$6,BBM_SPENDING,AB2,FALSE)),IF($Y6=1,Quick_Budget!$G30,VLOOKUP($Z$6,QB_SPENDING,5,FALSE)))</f>
        <v>0</v>
      </c>
      <c r="AC4" s="232">
        <f ca="1">IF($V3=2,IF($Y6=1,Budget_By_Month!K30,VLOOKUP($Z$6,BBM_SPENDING,AC2,FALSE)),IF($Y6=1,Quick_Budget!$G30,VLOOKUP($Z$6,QB_SPENDING,5,FALSE)))</f>
        <v>0</v>
      </c>
      <c r="AD4" s="232">
        <f ca="1">IF($V3=2,IF($Y6=1,Budget_By_Month!L30,VLOOKUP($Z$6,BBM_SPENDING,AD2,FALSE)),IF($Y6=1,Quick_Budget!$G30,VLOOKUP($Z$6,QB_SPENDING,5,FALSE)))</f>
        <v>0</v>
      </c>
      <c r="AE4" s="232">
        <f ca="1">IF($V3=2,IF($Y6=1,Budget_By_Month!M30,VLOOKUP($Z$6,BBM_SPENDING,AE2,FALSE)),IF($Y6=1,Quick_Budget!$G30,VLOOKUP($Z$6,QB_SPENDING,5,FALSE)))</f>
        <v>0</v>
      </c>
      <c r="AF4" s="232">
        <f ca="1">IF($V3=2,IF($Y6=1,Budget_By_Month!N30,VLOOKUP($Z$6,BBM_SPENDING,AF2,FALSE)),IF($Y6=1,Quick_Budget!$G30,VLOOKUP($Z$6,QB_SPENDING,5,FALSE)))</f>
        <v>0</v>
      </c>
      <c r="AG4" s="232">
        <f ca="1">IF($V3=2,IF($Y6=1,Budget_By_Month!O30,VLOOKUP($Z$6,BBM_SPENDING,AG2,FALSE)),IF($Y6=1,Quick_Budget!$G30,VLOOKUP($Z$6,QB_SPENDING,5,FALSE)))</f>
        <v>0</v>
      </c>
      <c r="AH4" s="232">
        <f ca="1">IF($V3=2,IF($Y6=1,Budget_By_Month!P30,VLOOKUP($Z$6,BBM_SPENDING,AH2,FALSE)),IF($Y6=1,Quick_Budget!$G30,VLOOKUP($Z$6,QB_SPENDING,5,FALSE)))</f>
        <v>0</v>
      </c>
      <c r="AI4" s="151"/>
    </row>
    <row r="5" spans="1:35" ht="12" customHeight="1" x14ac:dyDescent="0.2">
      <c r="F5" s="309"/>
      <c r="G5" s="309"/>
      <c r="H5" s="309"/>
      <c r="I5" s="309"/>
      <c r="S5" s="151"/>
      <c r="T5" s="151" t="str">
        <f ca="1">Comparison!S259</f>
        <v>Year to Date Nov</v>
      </c>
      <c r="U5" s="151"/>
      <c r="V5" s="151" t="s">
        <v>84</v>
      </c>
      <c r="W5" s="232">
        <f ca="1">IF($Y6=1,Tracking!D30,VLOOKUP($Z$6,T_SPENDING,W2-1,FALSE))</f>
        <v>0</v>
      </c>
      <c r="X5" s="232">
        <f ca="1">IF($Y6=1,Tracking!E30,VLOOKUP($Z$6,T_SPENDING,X2-1,FALSE))</f>
        <v>0</v>
      </c>
      <c r="Y5" s="232">
        <f ca="1">IF($Y6=1,Tracking!F30,VLOOKUP($Z$6,T_SPENDING,Y2-1,FALSE))</f>
        <v>0</v>
      </c>
      <c r="Z5" s="232">
        <f ca="1">IF($Y6=1,Tracking!G30,VLOOKUP($Z$6,T_SPENDING,Z2-1,FALSE))</f>
        <v>0</v>
      </c>
      <c r="AA5" s="232">
        <f ca="1">IF($Y6=1,Tracking!H30,VLOOKUP($Z$6,T_SPENDING,AA2-1,FALSE))</f>
        <v>0</v>
      </c>
      <c r="AB5" s="232">
        <f ca="1">IF($Y6=1,Tracking!I30,VLOOKUP($Z$6,T_SPENDING,AB2-1,FALSE))</f>
        <v>0</v>
      </c>
      <c r="AC5" s="232">
        <f ca="1">IF($Y6=1,Tracking!J30,VLOOKUP($Z$6,T_SPENDING,AC2-1,FALSE))</f>
        <v>0</v>
      </c>
      <c r="AD5" s="232">
        <f ca="1">IF($Y6=1,Tracking!K30,VLOOKUP($Z$6,T_SPENDING,AD2-1,FALSE))</f>
        <v>0</v>
      </c>
      <c r="AE5" s="232">
        <f ca="1">IF($Y6=1,Tracking!L30,VLOOKUP($Z$6,T_SPENDING,AE2-1,FALSE))</f>
        <v>0</v>
      </c>
      <c r="AF5" s="232">
        <f ca="1">IF($Y6=1,Tracking!M30,VLOOKUP($Z$6,T_SPENDING,AF2-1,FALSE))</f>
        <v>0</v>
      </c>
      <c r="AG5" s="232">
        <f ca="1">IF($Y6=1,Tracking!N30,VLOOKUP($Z$6,T_SPENDING,AG2-1,FALSE))</f>
        <v>0</v>
      </c>
      <c r="AH5" s="232">
        <f ca="1">IF($Y6=1,Tracking!O30,VLOOKUP($Z$6,T_SPENDING,AH2-1,FALSE))</f>
        <v>0</v>
      </c>
      <c r="AI5" s="151"/>
    </row>
    <row r="6" spans="1:35" x14ac:dyDescent="0.2">
      <c r="S6" s="151"/>
      <c r="T6" s="151" t="str">
        <f ca="1">Comparison!S260</f>
        <v>Year to Date Oct</v>
      </c>
      <c r="U6" s="151"/>
      <c r="V6" s="151" t="s">
        <v>278</v>
      </c>
      <c r="W6" s="151"/>
      <c r="X6" s="151"/>
      <c r="Y6" s="233">
        <v>2</v>
      </c>
      <c r="Z6" s="151" t="str">
        <f ca="1">OFFSET(AB7,Y6,0)</f>
        <v>Transportation</v>
      </c>
      <c r="AA6" s="151"/>
      <c r="AB6" s="151"/>
      <c r="AC6" s="151"/>
      <c r="AD6" s="151"/>
      <c r="AE6" s="151"/>
      <c r="AF6" s="151"/>
      <c r="AG6" s="151"/>
      <c r="AH6" s="151"/>
      <c r="AI6" s="151"/>
    </row>
    <row r="7" spans="1:35" x14ac:dyDescent="0.2">
      <c r="S7" s="151"/>
      <c r="T7" s="151" t="str">
        <f>Comparison!S261</f>
        <v>January</v>
      </c>
      <c r="U7" s="151"/>
      <c r="V7" s="151" t="s">
        <v>276</v>
      </c>
      <c r="W7" s="151"/>
      <c r="X7" s="151" t="s">
        <v>277</v>
      </c>
      <c r="Y7" s="29"/>
      <c r="Z7" s="151">
        <f>IF(COUNTIF(X8:X20,"&gt;.01")=0,1,COUNTIF(X8:X20,"&gt;.01"))</f>
        <v>1</v>
      </c>
      <c r="AA7" s="151">
        <f>Z7+1</f>
        <v>2</v>
      </c>
      <c r="AB7" s="151" t="s">
        <v>279</v>
      </c>
      <c r="AC7" s="151"/>
      <c r="AD7" s="151"/>
      <c r="AE7" s="151"/>
      <c r="AF7" s="151"/>
      <c r="AG7" s="151"/>
      <c r="AH7" s="151"/>
      <c r="AI7" s="151"/>
    </row>
    <row r="8" spans="1:35" x14ac:dyDescent="0.2">
      <c r="F8" s="187" t="str">
        <f t="shared" ref="F8:F20" si="1">V8</f>
        <v>Transportation</v>
      </c>
      <c r="G8" s="197">
        <f t="shared" ref="G8:G20" si="2">X8</f>
        <v>-8.0000000000000004E-4</v>
      </c>
      <c r="J8" s="147"/>
      <c r="L8" s="185"/>
      <c r="M8" s="185"/>
      <c r="N8" s="185"/>
      <c r="S8" s="151"/>
      <c r="T8" s="151" t="str">
        <f>Comparison!S262</f>
        <v>February</v>
      </c>
      <c r="U8" s="151">
        <f>RANK(X8,X$8:X$20)</f>
        <v>1</v>
      </c>
      <c r="V8" s="29" t="str">
        <f>Comparison!C31</f>
        <v>Transportation</v>
      </c>
      <c r="W8" s="29"/>
      <c r="X8" s="234">
        <f>Comparison!F31-ROW()/10000</f>
        <v>-8.0000000000000004E-4</v>
      </c>
      <c r="Y8" s="29"/>
      <c r="Z8" s="151"/>
      <c r="AA8" s="151"/>
      <c r="AB8" s="151" t="s">
        <v>275</v>
      </c>
      <c r="AC8" s="151"/>
      <c r="AD8" s="151"/>
      <c r="AE8" s="151"/>
      <c r="AF8" s="151"/>
      <c r="AG8" s="151"/>
      <c r="AH8" s="151"/>
      <c r="AI8" s="151"/>
    </row>
    <row r="9" spans="1:35" x14ac:dyDescent="0.2">
      <c r="F9" s="188" t="str">
        <f t="shared" si="1"/>
        <v>Home</v>
      </c>
      <c r="G9" s="198">
        <f t="shared" si="2"/>
        <v>-8.9999999999999998E-4</v>
      </c>
      <c r="L9" s="186"/>
      <c r="M9" s="186"/>
      <c r="N9" s="186"/>
      <c r="S9" s="151"/>
      <c r="T9" s="151" t="str">
        <f>Comparison!S263</f>
        <v>March</v>
      </c>
      <c r="U9" s="151">
        <f t="shared" ref="U9:U20" si="3">RANK(X9,X$8:X$20)</f>
        <v>2</v>
      </c>
      <c r="V9" s="29" t="str">
        <f>Comparison!C48</f>
        <v>Home</v>
      </c>
      <c r="W9" s="29"/>
      <c r="X9" s="234">
        <f>Comparison!F48-ROW()/10000</f>
        <v>-8.9999999999999998E-4</v>
      </c>
      <c r="Y9" s="29"/>
      <c r="Z9" s="151"/>
      <c r="AA9" s="151"/>
      <c r="AB9" s="151" t="str">
        <f>V22</f>
        <v>Transportation</v>
      </c>
      <c r="AC9" s="151"/>
      <c r="AD9" s="151"/>
      <c r="AE9" s="151"/>
      <c r="AF9" s="151"/>
      <c r="AG9" s="151"/>
      <c r="AH9" s="151"/>
      <c r="AI9" s="151"/>
    </row>
    <row r="10" spans="1:35" x14ac:dyDescent="0.2">
      <c r="F10" s="188" t="str">
        <f t="shared" si="1"/>
        <v>Utilities</v>
      </c>
      <c r="G10" s="198">
        <f t="shared" si="2"/>
        <v>-1E-3</v>
      </c>
      <c r="L10" s="186"/>
      <c r="M10" s="186"/>
      <c r="N10" s="186"/>
      <c r="S10" s="151"/>
      <c r="T10" s="151" t="str">
        <f>Comparison!S264</f>
        <v>April</v>
      </c>
      <c r="U10" s="151">
        <f t="shared" si="3"/>
        <v>3</v>
      </c>
      <c r="V10" s="29" t="str">
        <f>Comparison!C65</f>
        <v>Utilities</v>
      </c>
      <c r="W10" s="29"/>
      <c r="X10" s="234">
        <f>Comparison!F65-ROW()/10000</f>
        <v>-1E-3</v>
      </c>
      <c r="Y10" s="29"/>
      <c r="Z10" s="151"/>
      <c r="AA10" s="151"/>
      <c r="AB10" s="151" t="str">
        <f t="shared" ref="AB10:AB21" si="4">V23</f>
        <v>Home</v>
      </c>
      <c r="AC10" s="151"/>
      <c r="AD10" s="151"/>
      <c r="AE10" s="151"/>
      <c r="AF10" s="151"/>
      <c r="AG10" s="151"/>
      <c r="AH10" s="151"/>
      <c r="AI10" s="151"/>
    </row>
    <row r="11" spans="1:35" x14ac:dyDescent="0.2">
      <c r="F11" s="188" t="str">
        <f t="shared" si="1"/>
        <v>Health</v>
      </c>
      <c r="G11" s="198">
        <f t="shared" si="2"/>
        <v>-1.1000000000000001E-3</v>
      </c>
      <c r="L11" s="186"/>
      <c r="M11" s="186"/>
      <c r="N11" s="186"/>
      <c r="S11" s="151"/>
      <c r="T11" s="151" t="str">
        <f>Comparison!S265</f>
        <v>May</v>
      </c>
      <c r="U11" s="151">
        <f t="shared" si="3"/>
        <v>4</v>
      </c>
      <c r="V11" s="29" t="str">
        <f>Comparison!C82</f>
        <v>Health</v>
      </c>
      <c r="W11" s="29"/>
      <c r="X11" s="234">
        <f>Comparison!F82-ROW()/10000</f>
        <v>-1.1000000000000001E-3</v>
      </c>
      <c r="Y11" s="29"/>
      <c r="Z11" s="151"/>
      <c r="AA11" s="151"/>
      <c r="AB11" s="151" t="str">
        <f t="shared" si="4"/>
        <v>Utilities</v>
      </c>
      <c r="AC11" s="151"/>
      <c r="AD11" s="151"/>
      <c r="AE11" s="151"/>
      <c r="AF11" s="151"/>
      <c r="AG11" s="151"/>
      <c r="AH11" s="151"/>
      <c r="AI11" s="151"/>
    </row>
    <row r="12" spans="1:35" x14ac:dyDescent="0.2">
      <c r="F12" s="188" t="str">
        <f t="shared" si="1"/>
        <v>Entertainment</v>
      </c>
      <c r="G12" s="198">
        <f t="shared" si="2"/>
        <v>-1.1999999999999999E-3</v>
      </c>
      <c r="L12" s="186"/>
      <c r="M12" s="186"/>
      <c r="N12" s="186"/>
      <c r="S12" s="151"/>
      <c r="T12" s="151" t="str">
        <f>Comparison!S266</f>
        <v>June</v>
      </c>
      <c r="U12" s="151">
        <f t="shared" si="3"/>
        <v>5</v>
      </c>
      <c r="V12" s="29" t="str">
        <f>Comparison!C99</f>
        <v>Entertainment</v>
      </c>
      <c r="W12" s="29"/>
      <c r="X12" s="234">
        <f>Comparison!F99-ROW()/10000</f>
        <v>-1.1999999999999999E-3</v>
      </c>
      <c r="Y12" s="29"/>
      <c r="Z12" s="151"/>
      <c r="AA12" s="151"/>
      <c r="AB12" s="151" t="str">
        <f t="shared" si="4"/>
        <v>Health</v>
      </c>
      <c r="AC12" s="151"/>
      <c r="AD12" s="151"/>
      <c r="AE12" s="151"/>
      <c r="AF12" s="151"/>
      <c r="AG12" s="151"/>
      <c r="AH12" s="151"/>
      <c r="AI12" s="151"/>
    </row>
    <row r="13" spans="1:35" x14ac:dyDescent="0.2">
      <c r="F13" s="188" t="str">
        <f t="shared" si="1"/>
        <v>Dining</v>
      </c>
      <c r="G13" s="198">
        <f t="shared" si="2"/>
        <v>-1.2999999999999999E-3</v>
      </c>
      <c r="L13" s="186"/>
      <c r="M13" s="186"/>
      <c r="N13" s="186"/>
      <c r="S13" s="151"/>
      <c r="T13" s="151" t="str">
        <f>Comparison!S267</f>
        <v>July</v>
      </c>
      <c r="U13" s="151">
        <f t="shared" si="3"/>
        <v>6</v>
      </c>
      <c r="V13" s="29" t="str">
        <f>Comparison!C116</f>
        <v>Dining</v>
      </c>
      <c r="W13" s="29"/>
      <c r="X13" s="234">
        <f>Comparison!F116-ROW()/10000</f>
        <v>-1.2999999999999999E-3</v>
      </c>
      <c r="Y13" s="29"/>
      <c r="Z13" s="151"/>
      <c r="AA13" s="151"/>
      <c r="AB13" s="151" t="str">
        <f t="shared" si="4"/>
        <v>Entertainment</v>
      </c>
      <c r="AC13" s="151"/>
      <c r="AD13" s="151"/>
      <c r="AE13" s="151"/>
      <c r="AF13" s="151"/>
      <c r="AG13" s="151"/>
      <c r="AH13" s="151"/>
      <c r="AI13" s="151"/>
    </row>
    <row r="14" spans="1:35" x14ac:dyDescent="0.2">
      <c r="F14" s="188" t="str">
        <f t="shared" si="1"/>
        <v>Kids</v>
      </c>
      <c r="G14" s="198">
        <f t="shared" si="2"/>
        <v>-1.4E-3</v>
      </c>
      <c r="L14" s="186"/>
      <c r="M14" s="186"/>
      <c r="N14" s="186"/>
      <c r="S14" s="151"/>
      <c r="T14" s="151" t="str">
        <f>Comparison!S268</f>
        <v>August</v>
      </c>
      <c r="U14" s="151">
        <f t="shared" si="3"/>
        <v>7</v>
      </c>
      <c r="V14" s="29" t="str">
        <f>Comparison!C133</f>
        <v>Kids</v>
      </c>
      <c r="W14" s="29"/>
      <c r="X14" s="234">
        <f>Comparison!F133-ROW()/10000</f>
        <v>-1.4E-3</v>
      </c>
      <c r="Y14" s="29"/>
      <c r="Z14" s="151"/>
      <c r="AA14" s="151"/>
      <c r="AB14" s="151" t="str">
        <f t="shared" si="4"/>
        <v>Dining</v>
      </c>
      <c r="AC14" s="151"/>
      <c r="AD14" s="151"/>
      <c r="AE14" s="151"/>
      <c r="AF14" s="151"/>
      <c r="AG14" s="151"/>
      <c r="AH14" s="151"/>
      <c r="AI14" s="151"/>
    </row>
    <row r="15" spans="1:35" x14ac:dyDescent="0.2">
      <c r="F15" s="188" t="str">
        <f t="shared" si="1"/>
        <v>Miscellaneous</v>
      </c>
      <c r="G15" s="198">
        <f t="shared" si="2"/>
        <v>-1.5E-3</v>
      </c>
      <c r="L15" s="186"/>
      <c r="M15" s="186"/>
      <c r="N15" s="186"/>
      <c r="S15" s="151"/>
      <c r="T15" s="151" t="str">
        <f>Comparison!S269</f>
        <v>September</v>
      </c>
      <c r="U15" s="151">
        <f t="shared" si="3"/>
        <v>8</v>
      </c>
      <c r="V15" s="29" t="str">
        <f>Comparison!C150</f>
        <v>Miscellaneous</v>
      </c>
      <c r="W15" s="29"/>
      <c r="X15" s="234">
        <f>Comparison!F150-ROW()/10000</f>
        <v>-1.5E-3</v>
      </c>
      <c r="Y15" s="29"/>
      <c r="Z15" s="151"/>
      <c r="AA15" s="151"/>
      <c r="AB15" s="151" t="str">
        <f t="shared" si="4"/>
        <v>Kids</v>
      </c>
      <c r="AC15" s="151"/>
      <c r="AD15" s="151"/>
      <c r="AE15" s="151"/>
      <c r="AF15" s="151"/>
      <c r="AG15" s="151"/>
      <c r="AH15" s="151"/>
      <c r="AI15" s="151"/>
    </row>
    <row r="16" spans="1:35" x14ac:dyDescent="0.2">
      <c r="F16" s="188" t="str">
        <f t="shared" si="1"/>
        <v>Other 1</v>
      </c>
      <c r="G16" s="198">
        <f t="shared" si="2"/>
        <v>-1.6000000000000001E-3</v>
      </c>
      <c r="L16" s="186"/>
      <c r="M16" s="186"/>
      <c r="N16" s="186"/>
      <c r="S16" s="151"/>
      <c r="T16" s="151" t="str">
        <f>Comparison!S270</f>
        <v>October</v>
      </c>
      <c r="U16" s="151">
        <f t="shared" si="3"/>
        <v>9</v>
      </c>
      <c r="V16" s="29" t="str">
        <f>Comparison!C167</f>
        <v>Other 1</v>
      </c>
      <c r="W16" s="29"/>
      <c r="X16" s="234">
        <f>Comparison!F167-ROW()/10000</f>
        <v>-1.6000000000000001E-3</v>
      </c>
      <c r="Y16" s="29"/>
      <c r="Z16" s="151"/>
      <c r="AA16" s="151"/>
      <c r="AB16" s="151" t="str">
        <f t="shared" si="4"/>
        <v>Miscellaneous</v>
      </c>
      <c r="AC16" s="151"/>
      <c r="AD16" s="151"/>
      <c r="AE16" s="151"/>
      <c r="AF16" s="151"/>
      <c r="AG16" s="151"/>
      <c r="AH16" s="151"/>
      <c r="AI16" s="151"/>
    </row>
    <row r="17" spans="6:35" x14ac:dyDescent="0.2">
      <c r="F17" s="188" t="str">
        <f t="shared" si="1"/>
        <v>Other 2</v>
      </c>
      <c r="G17" s="198">
        <f t="shared" si="2"/>
        <v>-1.6999999999999999E-3</v>
      </c>
      <c r="L17" s="186"/>
      <c r="M17" s="186"/>
      <c r="N17" s="186"/>
      <c r="S17" s="151"/>
      <c r="T17" s="151" t="str">
        <f>Comparison!S271</f>
        <v>November</v>
      </c>
      <c r="U17" s="151">
        <f t="shared" si="3"/>
        <v>10</v>
      </c>
      <c r="V17" s="29" t="str">
        <f>Comparison!C184</f>
        <v>Other 2</v>
      </c>
      <c r="W17" s="29"/>
      <c r="X17" s="234">
        <f>Comparison!F184-ROW()/10000</f>
        <v>-1.6999999999999999E-3</v>
      </c>
      <c r="Y17" s="29"/>
      <c r="Z17" s="151"/>
      <c r="AA17" s="151"/>
      <c r="AB17" s="151" t="str">
        <f t="shared" si="4"/>
        <v>Other 1</v>
      </c>
      <c r="AC17" s="151"/>
      <c r="AD17" s="151"/>
      <c r="AE17" s="151"/>
      <c r="AF17" s="151"/>
      <c r="AG17" s="151"/>
      <c r="AH17" s="151"/>
      <c r="AI17" s="151"/>
    </row>
    <row r="18" spans="6:35" x14ac:dyDescent="0.2">
      <c r="F18" s="188" t="str">
        <f t="shared" si="1"/>
        <v>Other 3</v>
      </c>
      <c r="G18" s="198">
        <f t="shared" si="2"/>
        <v>-1.8E-3</v>
      </c>
      <c r="L18" s="186"/>
      <c r="M18" s="186"/>
      <c r="N18" s="186"/>
      <c r="S18" s="151"/>
      <c r="T18" s="151" t="str">
        <f>Comparison!S272</f>
        <v>December</v>
      </c>
      <c r="U18" s="151">
        <f t="shared" si="3"/>
        <v>11</v>
      </c>
      <c r="V18" s="29" t="str">
        <f>Comparison!C201</f>
        <v>Other 3</v>
      </c>
      <c r="W18" s="29"/>
      <c r="X18" s="234">
        <f>Comparison!F201-ROW()/10000</f>
        <v>-1.8E-3</v>
      </c>
      <c r="Y18" s="29"/>
      <c r="Z18" s="151"/>
      <c r="AA18" s="151"/>
      <c r="AB18" s="151" t="str">
        <f t="shared" si="4"/>
        <v>Other 2</v>
      </c>
      <c r="AC18" s="151"/>
      <c r="AD18" s="151"/>
      <c r="AE18" s="151"/>
      <c r="AF18" s="151"/>
      <c r="AG18" s="151"/>
      <c r="AH18" s="151"/>
      <c r="AI18" s="151"/>
    </row>
    <row r="19" spans="6:35" x14ac:dyDescent="0.2">
      <c r="F19" s="188" t="str">
        <f t="shared" si="1"/>
        <v>Other 4</v>
      </c>
      <c r="G19" s="198">
        <f t="shared" si="2"/>
        <v>-1.9E-3</v>
      </c>
      <c r="L19" s="186"/>
      <c r="M19" s="186"/>
      <c r="N19" s="186"/>
      <c r="S19" s="151"/>
      <c r="T19" s="151"/>
      <c r="U19" s="151">
        <f t="shared" si="3"/>
        <v>12</v>
      </c>
      <c r="V19" s="29" t="str">
        <f>Comparison!C218</f>
        <v>Other 4</v>
      </c>
      <c r="W19" s="29"/>
      <c r="X19" s="234">
        <f>Comparison!F218-ROW()/10000</f>
        <v>-1.9E-3</v>
      </c>
      <c r="Y19" s="29"/>
      <c r="Z19" s="151"/>
      <c r="AA19" s="151"/>
      <c r="AB19" s="151" t="str">
        <f t="shared" si="4"/>
        <v>Other 3</v>
      </c>
      <c r="AC19" s="151"/>
      <c r="AD19" s="151"/>
      <c r="AE19" s="151"/>
      <c r="AF19" s="151"/>
      <c r="AG19" s="151"/>
      <c r="AH19" s="151"/>
      <c r="AI19" s="151"/>
    </row>
    <row r="20" spans="6:35" x14ac:dyDescent="0.2">
      <c r="F20" s="189" t="str">
        <f t="shared" si="1"/>
        <v>Other 5</v>
      </c>
      <c r="G20" s="199">
        <f t="shared" si="2"/>
        <v>-2E-3</v>
      </c>
      <c r="L20" s="186"/>
      <c r="M20" s="186"/>
      <c r="N20" s="186"/>
      <c r="S20" s="151"/>
      <c r="T20" s="151"/>
      <c r="U20" s="151">
        <f t="shared" si="3"/>
        <v>13</v>
      </c>
      <c r="V20" s="29" t="str">
        <f>Comparison!C235</f>
        <v>Other 5</v>
      </c>
      <c r="W20" s="29"/>
      <c r="X20" s="234">
        <f>Comparison!F235-ROW()/10000</f>
        <v>-2E-3</v>
      </c>
      <c r="Y20" s="151"/>
      <c r="Z20" s="151"/>
      <c r="AA20" s="151"/>
      <c r="AB20" s="151" t="str">
        <f t="shared" si="4"/>
        <v>Other 4</v>
      </c>
      <c r="AC20" s="151"/>
      <c r="AD20" s="151"/>
      <c r="AE20" s="151"/>
      <c r="AF20" s="151"/>
      <c r="AG20" s="151"/>
      <c r="AH20" s="151"/>
      <c r="AI20" s="151"/>
    </row>
    <row r="21" spans="6:35" x14ac:dyDescent="0.2">
      <c r="F21" s="190" t="s">
        <v>275</v>
      </c>
      <c r="G21" s="200">
        <f>SUM(G8:G20)</f>
        <v>-1.8200000000000001E-2</v>
      </c>
      <c r="S21" s="151"/>
      <c r="T21" s="151"/>
      <c r="U21" s="151"/>
      <c r="V21" s="151"/>
      <c r="W21" s="151"/>
      <c r="X21" s="151"/>
      <c r="Y21" s="151"/>
      <c r="Z21" s="151"/>
      <c r="AA21" s="151"/>
      <c r="AB21" s="151" t="str">
        <f t="shared" si="4"/>
        <v>Other 5</v>
      </c>
      <c r="AC21" s="151"/>
      <c r="AD21" s="151"/>
      <c r="AE21" s="151"/>
      <c r="AF21" s="151"/>
      <c r="AG21" s="151"/>
      <c r="AH21" s="151"/>
      <c r="AI21" s="151"/>
    </row>
    <row r="22" spans="6:35" x14ac:dyDescent="0.2">
      <c r="S22" s="151"/>
      <c r="T22" s="151"/>
      <c r="U22" s="151">
        <v>1</v>
      </c>
      <c r="V22" s="151" t="str">
        <f>VLOOKUP(U22,U$8:X$20,2,FALSE)</f>
        <v>Transportation</v>
      </c>
      <c r="W22" s="151"/>
      <c r="X22" s="235">
        <f>VLOOKUP(U22,U$8:X$20,4,FALSE)</f>
        <v>-8.0000000000000004E-4</v>
      </c>
      <c r="Y22" s="151"/>
      <c r="Z22" s="151"/>
      <c r="AA22" s="151"/>
      <c r="AB22" s="151"/>
      <c r="AC22" s="151"/>
      <c r="AD22" s="151"/>
      <c r="AE22" s="151"/>
      <c r="AF22" s="151"/>
      <c r="AG22" s="151"/>
      <c r="AH22" s="151"/>
      <c r="AI22" s="151"/>
    </row>
    <row r="23" spans="6:35" x14ac:dyDescent="0.2">
      <c r="S23" s="151"/>
      <c r="T23" s="151"/>
      <c r="U23" s="151">
        <v>2</v>
      </c>
      <c r="V23" s="151" t="str">
        <f t="shared" ref="V23:V34" si="5">VLOOKUP(U23,U$8:X$20,2,FALSE)</f>
        <v>Home</v>
      </c>
      <c r="W23" s="151"/>
      <c r="X23" s="235">
        <f t="shared" ref="X23:X34" si="6">VLOOKUP(U23,U$8:X$20,4,FALSE)</f>
        <v>-8.9999999999999998E-4</v>
      </c>
      <c r="Y23" s="151"/>
      <c r="Z23" s="151"/>
      <c r="AA23" s="151"/>
      <c r="AB23" s="151"/>
      <c r="AC23" s="151"/>
      <c r="AD23" s="151"/>
      <c r="AE23" s="151"/>
      <c r="AF23" s="151"/>
      <c r="AG23" s="151"/>
      <c r="AH23" s="151"/>
      <c r="AI23" s="151"/>
    </row>
    <row r="24" spans="6:35" x14ac:dyDescent="0.2">
      <c r="S24" s="151"/>
      <c r="T24" s="151"/>
      <c r="U24" s="151">
        <v>3</v>
      </c>
      <c r="V24" s="151" t="str">
        <f t="shared" si="5"/>
        <v>Utilities</v>
      </c>
      <c r="W24" s="151"/>
      <c r="X24" s="235">
        <f t="shared" si="6"/>
        <v>-1E-3</v>
      </c>
      <c r="Y24" s="151"/>
      <c r="Z24" s="151"/>
      <c r="AA24" s="151"/>
      <c r="AB24" s="151"/>
      <c r="AC24" s="151"/>
      <c r="AD24" s="151"/>
      <c r="AE24" s="151"/>
      <c r="AF24" s="151"/>
      <c r="AG24" s="151"/>
      <c r="AH24" s="151"/>
      <c r="AI24" s="151"/>
    </row>
    <row r="25" spans="6:35" x14ac:dyDescent="0.2">
      <c r="S25" s="151"/>
      <c r="T25" s="151"/>
      <c r="U25" s="151">
        <v>4</v>
      </c>
      <c r="V25" s="151" t="str">
        <f t="shared" si="5"/>
        <v>Health</v>
      </c>
      <c r="W25" s="151"/>
      <c r="X25" s="235">
        <f t="shared" si="6"/>
        <v>-1.1000000000000001E-3</v>
      </c>
      <c r="Y25" s="151"/>
      <c r="Z25" s="151"/>
      <c r="AA25" s="151"/>
      <c r="AB25" s="151"/>
      <c r="AC25" s="151"/>
      <c r="AD25" s="151"/>
      <c r="AE25" s="151"/>
      <c r="AF25" s="151"/>
      <c r="AG25" s="151"/>
      <c r="AH25" s="151"/>
      <c r="AI25" s="151"/>
    </row>
    <row r="26" spans="6:35" x14ac:dyDescent="0.2">
      <c r="S26" s="151"/>
      <c r="T26" s="151"/>
      <c r="U26" s="151">
        <v>5</v>
      </c>
      <c r="V26" s="151" t="str">
        <f t="shared" si="5"/>
        <v>Entertainment</v>
      </c>
      <c r="W26" s="151"/>
      <c r="X26" s="235">
        <f t="shared" si="6"/>
        <v>-1.1999999999999999E-3</v>
      </c>
      <c r="Y26" s="151"/>
      <c r="Z26" s="151"/>
      <c r="AA26" s="151"/>
      <c r="AB26" s="151"/>
      <c r="AC26" s="151"/>
      <c r="AD26" s="151"/>
      <c r="AE26" s="151"/>
      <c r="AF26" s="151"/>
      <c r="AG26" s="151"/>
      <c r="AH26" s="151"/>
      <c r="AI26" s="151"/>
    </row>
    <row r="27" spans="6:35" x14ac:dyDescent="0.2">
      <c r="S27" s="151"/>
      <c r="T27" s="151"/>
      <c r="U27" s="151">
        <v>6</v>
      </c>
      <c r="V27" s="151" t="str">
        <f t="shared" si="5"/>
        <v>Dining</v>
      </c>
      <c r="W27" s="151"/>
      <c r="X27" s="235">
        <f t="shared" si="6"/>
        <v>-1.2999999999999999E-3</v>
      </c>
      <c r="Y27" s="151"/>
      <c r="Z27" s="151"/>
      <c r="AA27" s="151"/>
      <c r="AB27" s="151"/>
      <c r="AC27" s="151"/>
      <c r="AD27" s="151"/>
      <c r="AE27" s="151"/>
      <c r="AF27" s="151"/>
      <c r="AG27" s="151"/>
      <c r="AH27" s="151"/>
      <c r="AI27" s="151"/>
    </row>
    <row r="28" spans="6:35" x14ac:dyDescent="0.2">
      <c r="S28" s="151"/>
      <c r="T28" s="151"/>
      <c r="U28" s="151">
        <v>7</v>
      </c>
      <c r="V28" s="151" t="str">
        <f t="shared" si="5"/>
        <v>Kids</v>
      </c>
      <c r="W28" s="151"/>
      <c r="X28" s="235">
        <f t="shared" si="6"/>
        <v>-1.4E-3</v>
      </c>
      <c r="Y28" s="151"/>
      <c r="Z28" s="151"/>
      <c r="AA28" s="151"/>
      <c r="AB28" s="151"/>
      <c r="AC28" s="151"/>
      <c r="AD28" s="151"/>
      <c r="AE28" s="151"/>
      <c r="AF28" s="151"/>
      <c r="AG28" s="151"/>
      <c r="AH28" s="151"/>
      <c r="AI28" s="151"/>
    </row>
    <row r="29" spans="6:35" x14ac:dyDescent="0.2">
      <c r="S29" s="151"/>
      <c r="T29" s="151"/>
      <c r="U29" s="151">
        <v>8</v>
      </c>
      <c r="V29" s="151" t="str">
        <f t="shared" si="5"/>
        <v>Miscellaneous</v>
      </c>
      <c r="W29" s="151"/>
      <c r="X29" s="235">
        <f t="shared" si="6"/>
        <v>-1.5E-3</v>
      </c>
      <c r="Y29" s="151"/>
      <c r="Z29" s="151"/>
      <c r="AA29" s="151"/>
      <c r="AB29" s="151"/>
      <c r="AC29" s="151"/>
      <c r="AD29" s="151"/>
      <c r="AE29" s="151"/>
      <c r="AF29" s="151"/>
      <c r="AG29" s="151"/>
      <c r="AH29" s="151"/>
      <c r="AI29" s="151"/>
    </row>
    <row r="30" spans="6:35" x14ac:dyDescent="0.2">
      <c r="S30" s="151"/>
      <c r="T30" s="151"/>
      <c r="U30" s="151">
        <v>9</v>
      </c>
      <c r="V30" s="151" t="str">
        <f t="shared" si="5"/>
        <v>Other 1</v>
      </c>
      <c r="W30" s="151"/>
      <c r="X30" s="235">
        <f t="shared" si="6"/>
        <v>-1.6000000000000001E-3</v>
      </c>
      <c r="Y30" s="151"/>
      <c r="Z30" s="151"/>
      <c r="AA30" s="151"/>
      <c r="AB30" s="151"/>
      <c r="AC30" s="151"/>
      <c r="AD30" s="151"/>
      <c r="AE30" s="151"/>
      <c r="AF30" s="151"/>
      <c r="AG30" s="151"/>
      <c r="AH30" s="151"/>
      <c r="AI30" s="151"/>
    </row>
    <row r="31" spans="6:35" x14ac:dyDescent="0.2">
      <c r="S31" s="151"/>
      <c r="T31" s="151"/>
      <c r="U31" s="151">
        <v>10</v>
      </c>
      <c r="V31" s="151" t="str">
        <f t="shared" si="5"/>
        <v>Other 2</v>
      </c>
      <c r="W31" s="151"/>
      <c r="X31" s="235">
        <f t="shared" si="6"/>
        <v>-1.6999999999999999E-3</v>
      </c>
      <c r="Y31" s="151"/>
      <c r="Z31" s="151"/>
      <c r="AA31" s="151"/>
      <c r="AB31" s="151"/>
      <c r="AC31" s="151"/>
      <c r="AD31" s="151"/>
      <c r="AE31" s="151"/>
      <c r="AF31" s="151"/>
      <c r="AG31" s="151"/>
      <c r="AH31" s="151"/>
      <c r="AI31" s="151"/>
    </row>
    <row r="32" spans="6:35" x14ac:dyDescent="0.2">
      <c r="S32" s="151"/>
      <c r="T32" s="151"/>
      <c r="U32" s="151">
        <v>11</v>
      </c>
      <c r="V32" s="151" t="str">
        <f t="shared" si="5"/>
        <v>Other 3</v>
      </c>
      <c r="W32" s="151"/>
      <c r="X32" s="235">
        <f t="shared" si="6"/>
        <v>-1.8E-3</v>
      </c>
      <c r="Y32" s="151"/>
      <c r="Z32" s="151"/>
      <c r="AA32" s="151"/>
      <c r="AB32" s="151"/>
      <c r="AC32" s="151"/>
      <c r="AD32" s="151"/>
      <c r="AE32" s="151"/>
      <c r="AF32" s="151"/>
      <c r="AG32" s="151"/>
      <c r="AH32" s="151"/>
      <c r="AI32" s="151"/>
    </row>
    <row r="33" spans="19:35" x14ac:dyDescent="0.2">
      <c r="S33" s="151"/>
      <c r="T33" s="151"/>
      <c r="U33" s="151">
        <v>12</v>
      </c>
      <c r="V33" s="151" t="str">
        <f t="shared" si="5"/>
        <v>Other 4</v>
      </c>
      <c r="W33" s="151"/>
      <c r="X33" s="235">
        <f t="shared" si="6"/>
        <v>-1.9E-3</v>
      </c>
      <c r="Y33" s="151"/>
      <c r="Z33" s="151"/>
      <c r="AA33" s="151"/>
      <c r="AB33" s="151"/>
      <c r="AC33" s="151"/>
      <c r="AD33" s="151"/>
      <c r="AE33" s="151"/>
      <c r="AF33" s="151"/>
      <c r="AG33" s="151"/>
      <c r="AH33" s="151"/>
      <c r="AI33" s="151"/>
    </row>
    <row r="34" spans="19:35" x14ac:dyDescent="0.2">
      <c r="S34" s="151"/>
      <c r="T34" s="151"/>
      <c r="U34" s="151">
        <v>13</v>
      </c>
      <c r="V34" s="151" t="str">
        <f t="shared" si="5"/>
        <v>Other 5</v>
      </c>
      <c r="W34" s="151"/>
      <c r="X34" s="235">
        <f t="shared" si="6"/>
        <v>-2E-3</v>
      </c>
      <c r="Y34" s="151"/>
      <c r="Z34" s="151"/>
      <c r="AA34" s="151"/>
      <c r="AB34" s="151"/>
      <c r="AC34" s="151"/>
      <c r="AD34" s="151"/>
      <c r="AE34" s="151"/>
      <c r="AF34" s="151"/>
      <c r="AG34" s="151"/>
      <c r="AH34" s="151"/>
      <c r="AI34" s="151"/>
    </row>
    <row r="35" spans="19:35" x14ac:dyDescent="0.2">
      <c r="S35" s="151"/>
      <c r="T35" s="151"/>
      <c r="U35" s="151"/>
      <c r="V35" s="151"/>
      <c r="W35" s="151"/>
      <c r="X35" s="151"/>
      <c r="Y35" s="151"/>
      <c r="Z35" s="151"/>
      <c r="AA35" s="151"/>
      <c r="AB35" s="151"/>
      <c r="AC35" s="151"/>
      <c r="AD35" s="151"/>
      <c r="AE35" s="151"/>
      <c r="AF35" s="151"/>
      <c r="AG35" s="151"/>
      <c r="AH35" s="151"/>
      <c r="AI35" s="151"/>
    </row>
    <row r="36" spans="19:35" x14ac:dyDescent="0.2">
      <c r="S36" s="151"/>
      <c r="T36" s="151"/>
      <c r="U36" s="151"/>
      <c r="V36" s="151"/>
      <c r="W36" s="151"/>
      <c r="X36" s="151"/>
      <c r="Y36" s="151"/>
      <c r="Z36" s="151"/>
      <c r="AA36" s="151"/>
      <c r="AB36" s="151"/>
      <c r="AC36" s="151"/>
      <c r="AD36" s="151"/>
      <c r="AE36" s="151"/>
      <c r="AF36" s="151"/>
      <c r="AG36" s="151"/>
      <c r="AH36" s="151"/>
      <c r="AI36" s="151"/>
    </row>
    <row r="42" spans="19:35" x14ac:dyDescent="0.2">
      <c r="T42" s="151"/>
      <c r="U42" s="151"/>
      <c r="V42" s="151"/>
      <c r="W42" s="151"/>
      <c r="X42" s="151"/>
      <c r="Y42" s="151"/>
      <c r="Z42" s="151"/>
      <c r="AA42" s="151"/>
      <c r="AB42" s="151"/>
      <c r="AC42" s="151"/>
      <c r="AD42" s="151"/>
      <c r="AE42" s="151"/>
      <c r="AF42" s="151"/>
      <c r="AG42" s="151"/>
      <c r="AH42" s="151"/>
      <c r="AI42" s="151"/>
    </row>
    <row r="43" spans="19:35" x14ac:dyDescent="0.2">
      <c r="T43" s="151"/>
      <c r="U43" s="151"/>
      <c r="V43" s="151"/>
      <c r="W43" s="151"/>
      <c r="X43" s="151"/>
      <c r="Y43" s="236"/>
      <c r="Z43" s="151"/>
      <c r="AA43" s="151">
        <v>15</v>
      </c>
      <c r="AB43" s="151" t="str">
        <f t="shared" ref="AB43:AB57" si="7">IF(AE43=0,"",LEFT(VLOOKUP($AA43,OVERBUDGETRANK,2,FALSE),14))</f>
        <v/>
      </c>
      <c r="AC43" s="237">
        <f t="shared" ref="AC43:AC57" si="8">VLOOKUP($AA43,OVERBUDGETRANK,3,FALSE)</f>
        <v>0</v>
      </c>
      <c r="AD43" s="237">
        <f t="shared" ref="AD43:AD57" si="9">VLOOKUP($AA43,OVERBUDGETRANK,4,FALSE)</f>
        <v>0</v>
      </c>
      <c r="AE43" s="238">
        <f>AD43-AC43</f>
        <v>0</v>
      </c>
      <c r="AF43" s="151"/>
      <c r="AG43" s="151"/>
      <c r="AH43" s="151"/>
      <c r="AI43" s="151"/>
    </row>
    <row r="44" spans="19:35" x14ac:dyDescent="0.2">
      <c r="T44" s="151"/>
      <c r="U44" s="151">
        <f t="shared" ref="U44:U58" si="10">RANK(Y44,Y$43:Y$264,1)</f>
        <v>197</v>
      </c>
      <c r="V44" s="151" t="str">
        <f>Comparison!C32</f>
        <v>Auto Loan/Lease</v>
      </c>
      <c r="W44" s="151">
        <f>Comparison!E32</f>
        <v>0</v>
      </c>
      <c r="X44" s="151">
        <f>Comparison!F32</f>
        <v>0</v>
      </c>
      <c r="Y44" s="236">
        <f t="shared" ref="Y44:Y107" si="11">W44-X44-ROW()/10000</f>
        <v>-4.4000000000000003E-3</v>
      </c>
      <c r="Z44" s="151"/>
      <c r="AA44" s="151">
        <f>AA43-1</f>
        <v>14</v>
      </c>
      <c r="AB44" s="151" t="str">
        <f t="shared" si="7"/>
        <v/>
      </c>
      <c r="AC44" s="237">
        <f t="shared" si="8"/>
        <v>0</v>
      </c>
      <c r="AD44" s="237">
        <f t="shared" si="9"/>
        <v>0</v>
      </c>
      <c r="AE44" s="238">
        <f t="shared" ref="AE44:AE52" si="12">AD44-AC44</f>
        <v>0</v>
      </c>
      <c r="AF44" s="151"/>
      <c r="AG44" s="151"/>
      <c r="AH44" s="151"/>
      <c r="AI44" s="151"/>
    </row>
    <row r="45" spans="19:35" x14ac:dyDescent="0.2">
      <c r="T45" s="151"/>
      <c r="U45" s="151">
        <f t="shared" si="10"/>
        <v>196</v>
      </c>
      <c r="V45" s="151" t="str">
        <f>Comparison!C33</f>
        <v xml:space="preserve">Insurance </v>
      </c>
      <c r="W45" s="151">
        <f>Comparison!E33</f>
        <v>0</v>
      </c>
      <c r="X45" s="151">
        <f>Comparison!F33</f>
        <v>0</v>
      </c>
      <c r="Y45" s="236">
        <f t="shared" si="11"/>
        <v>-4.4999999999999997E-3</v>
      </c>
      <c r="Z45" s="151"/>
      <c r="AA45" s="151">
        <f t="shared" ref="AA45:AA52" si="13">AA44-1</f>
        <v>13</v>
      </c>
      <c r="AB45" s="151" t="str">
        <f t="shared" si="7"/>
        <v/>
      </c>
      <c r="AC45" s="237">
        <f t="shared" si="8"/>
        <v>0</v>
      </c>
      <c r="AD45" s="237">
        <f t="shared" si="9"/>
        <v>0</v>
      </c>
      <c r="AE45" s="238">
        <f t="shared" si="12"/>
        <v>0</v>
      </c>
      <c r="AF45" s="151"/>
      <c r="AG45" s="151"/>
      <c r="AH45" s="151"/>
      <c r="AI45" s="151"/>
    </row>
    <row r="46" spans="19:35" x14ac:dyDescent="0.2">
      <c r="T46" s="151"/>
      <c r="U46" s="151">
        <f t="shared" si="10"/>
        <v>195</v>
      </c>
      <c r="V46" s="151" t="str">
        <f>Comparison!C34</f>
        <v>John's bus pass</v>
      </c>
      <c r="W46" s="151">
        <f>Comparison!E34</f>
        <v>0</v>
      </c>
      <c r="X46" s="151">
        <f>Comparison!F34</f>
        <v>0</v>
      </c>
      <c r="Y46" s="236">
        <f t="shared" si="11"/>
        <v>-4.5999999999999999E-3</v>
      </c>
      <c r="Z46" s="151"/>
      <c r="AA46" s="151">
        <f t="shared" si="13"/>
        <v>12</v>
      </c>
      <c r="AB46" s="151" t="str">
        <f t="shared" si="7"/>
        <v/>
      </c>
      <c r="AC46" s="237">
        <f t="shared" si="8"/>
        <v>0</v>
      </c>
      <c r="AD46" s="237">
        <f t="shared" si="9"/>
        <v>0</v>
      </c>
      <c r="AE46" s="238">
        <f t="shared" si="12"/>
        <v>0</v>
      </c>
      <c r="AF46" s="151"/>
      <c r="AG46" s="151"/>
      <c r="AH46" s="151"/>
      <c r="AI46" s="151"/>
    </row>
    <row r="47" spans="19:35" x14ac:dyDescent="0.2">
      <c r="T47" s="151"/>
      <c r="U47" s="151">
        <f t="shared" si="10"/>
        <v>194</v>
      </c>
      <c r="V47" s="151" t="str">
        <f>Comparison!C35</f>
        <v>Gas Money</v>
      </c>
      <c r="W47" s="151">
        <f>Comparison!E35</f>
        <v>0</v>
      </c>
      <c r="X47" s="151">
        <f>Comparison!F35</f>
        <v>0</v>
      </c>
      <c r="Y47" s="236">
        <f t="shared" si="11"/>
        <v>-4.7000000000000002E-3</v>
      </c>
      <c r="Z47" s="151"/>
      <c r="AA47" s="151">
        <f t="shared" si="13"/>
        <v>11</v>
      </c>
      <c r="AB47" s="151" t="str">
        <f t="shared" si="7"/>
        <v/>
      </c>
      <c r="AC47" s="237">
        <f t="shared" si="8"/>
        <v>0</v>
      </c>
      <c r="AD47" s="237">
        <f t="shared" si="9"/>
        <v>0</v>
      </c>
      <c r="AE47" s="238">
        <f t="shared" si="12"/>
        <v>0</v>
      </c>
      <c r="AF47" s="151"/>
      <c r="AG47" s="151"/>
      <c r="AH47" s="151"/>
      <c r="AI47" s="151"/>
    </row>
    <row r="48" spans="19:35" x14ac:dyDescent="0.2">
      <c r="T48" s="151"/>
      <c r="U48" s="151">
        <f t="shared" si="10"/>
        <v>193</v>
      </c>
      <c r="V48" s="151" t="str">
        <f>Comparison!C36</f>
        <v>Maintenance</v>
      </c>
      <c r="W48" s="151">
        <f>Comparison!E36</f>
        <v>0</v>
      </c>
      <c r="X48" s="151">
        <f>Comparison!F36</f>
        <v>0</v>
      </c>
      <c r="Y48" s="236">
        <f t="shared" si="11"/>
        <v>-4.7999999999999996E-3</v>
      </c>
      <c r="Z48" s="151"/>
      <c r="AA48" s="151">
        <f t="shared" si="13"/>
        <v>10</v>
      </c>
      <c r="AB48" s="151" t="str">
        <f t="shared" si="7"/>
        <v/>
      </c>
      <c r="AC48" s="237">
        <f t="shared" si="8"/>
        <v>0</v>
      </c>
      <c r="AD48" s="237">
        <f t="shared" si="9"/>
        <v>0</v>
      </c>
      <c r="AE48" s="238">
        <f t="shared" si="12"/>
        <v>0</v>
      </c>
      <c r="AF48" s="151"/>
      <c r="AG48" s="151"/>
      <c r="AH48" s="151"/>
      <c r="AI48" s="151"/>
    </row>
    <row r="49" spans="20:35" x14ac:dyDescent="0.2">
      <c r="T49" s="151"/>
      <c r="U49" s="151">
        <f t="shared" si="10"/>
        <v>192</v>
      </c>
      <c r="V49" s="151" t="str">
        <f>Comparison!C37</f>
        <v>Registration/Inspection</v>
      </c>
      <c r="W49" s="151">
        <f>Comparison!E37</f>
        <v>0</v>
      </c>
      <c r="X49" s="151">
        <f>Comparison!F37</f>
        <v>0</v>
      </c>
      <c r="Y49" s="236">
        <f t="shared" si="11"/>
        <v>-4.8999999999999998E-3</v>
      </c>
      <c r="Z49" s="151"/>
      <c r="AA49" s="151">
        <f t="shared" si="13"/>
        <v>9</v>
      </c>
      <c r="AB49" s="151" t="str">
        <f t="shared" si="7"/>
        <v/>
      </c>
      <c r="AC49" s="237">
        <f t="shared" si="8"/>
        <v>0</v>
      </c>
      <c r="AD49" s="237">
        <f t="shared" si="9"/>
        <v>0</v>
      </c>
      <c r="AE49" s="238">
        <f t="shared" si="12"/>
        <v>0</v>
      </c>
      <c r="AF49" s="151"/>
      <c r="AG49" s="151"/>
      <c r="AH49" s="151"/>
      <c r="AI49" s="151"/>
    </row>
    <row r="50" spans="20:35" x14ac:dyDescent="0.2">
      <c r="T50" s="151"/>
      <c r="U50" s="151">
        <f t="shared" si="10"/>
        <v>191</v>
      </c>
      <c r="V50" s="151" t="str">
        <f>Comparison!C38</f>
        <v>Other</v>
      </c>
      <c r="W50" s="151">
        <f>Comparison!E38</f>
        <v>0</v>
      </c>
      <c r="X50" s="151">
        <f>Comparison!F38</f>
        <v>0</v>
      </c>
      <c r="Y50" s="236">
        <f t="shared" si="11"/>
        <v>-5.0000000000000001E-3</v>
      </c>
      <c r="Z50" s="151"/>
      <c r="AA50" s="151">
        <f t="shared" si="13"/>
        <v>8</v>
      </c>
      <c r="AB50" s="151" t="str">
        <f t="shared" si="7"/>
        <v/>
      </c>
      <c r="AC50" s="237">
        <f t="shared" si="8"/>
        <v>0</v>
      </c>
      <c r="AD50" s="237">
        <f t="shared" si="9"/>
        <v>0</v>
      </c>
      <c r="AE50" s="238">
        <f t="shared" si="12"/>
        <v>0</v>
      </c>
      <c r="AF50" s="151"/>
      <c r="AG50" s="151"/>
      <c r="AH50" s="151"/>
      <c r="AI50" s="151"/>
    </row>
    <row r="51" spans="20:35" x14ac:dyDescent="0.2">
      <c r="T51" s="151"/>
      <c r="U51" s="151">
        <f t="shared" si="10"/>
        <v>190</v>
      </c>
      <c r="V51" s="151" t="str">
        <f>Comparison!C39</f>
        <v>Other</v>
      </c>
      <c r="W51" s="151">
        <f>Comparison!E39</f>
        <v>0</v>
      </c>
      <c r="X51" s="151">
        <f>Comparison!F39</f>
        <v>0</v>
      </c>
      <c r="Y51" s="236">
        <f t="shared" si="11"/>
        <v>-5.1000000000000004E-3</v>
      </c>
      <c r="Z51" s="151"/>
      <c r="AA51" s="151">
        <f t="shared" si="13"/>
        <v>7</v>
      </c>
      <c r="AB51" s="151" t="str">
        <f t="shared" si="7"/>
        <v/>
      </c>
      <c r="AC51" s="237">
        <f t="shared" si="8"/>
        <v>0</v>
      </c>
      <c r="AD51" s="237">
        <f t="shared" si="9"/>
        <v>0</v>
      </c>
      <c r="AE51" s="238">
        <f t="shared" si="12"/>
        <v>0</v>
      </c>
      <c r="AF51" s="151"/>
      <c r="AG51" s="151"/>
      <c r="AH51" s="151"/>
      <c r="AI51" s="151"/>
    </row>
    <row r="52" spans="20:35" x14ac:dyDescent="0.2">
      <c r="T52" s="151"/>
      <c r="U52" s="151">
        <f t="shared" si="10"/>
        <v>189</v>
      </c>
      <c r="V52" s="151" t="str">
        <f>Comparison!C40</f>
        <v>Other</v>
      </c>
      <c r="W52" s="151">
        <f>Comparison!E40</f>
        <v>0</v>
      </c>
      <c r="X52" s="151">
        <f>Comparison!F40</f>
        <v>0</v>
      </c>
      <c r="Y52" s="236">
        <f t="shared" si="11"/>
        <v>-5.1999999999999998E-3</v>
      </c>
      <c r="Z52" s="151"/>
      <c r="AA52" s="151">
        <f t="shared" si="13"/>
        <v>6</v>
      </c>
      <c r="AB52" s="151" t="str">
        <f t="shared" si="7"/>
        <v/>
      </c>
      <c r="AC52" s="237">
        <f t="shared" si="8"/>
        <v>0</v>
      </c>
      <c r="AD52" s="237">
        <f t="shared" si="9"/>
        <v>0</v>
      </c>
      <c r="AE52" s="238">
        <f t="shared" si="12"/>
        <v>0</v>
      </c>
      <c r="AF52" s="151"/>
      <c r="AG52" s="151"/>
      <c r="AH52" s="151"/>
      <c r="AI52" s="151"/>
    </row>
    <row r="53" spans="20:35" x14ac:dyDescent="0.2">
      <c r="T53" s="151"/>
      <c r="U53" s="151">
        <f t="shared" si="10"/>
        <v>188</v>
      </c>
      <c r="V53" s="151" t="str">
        <f>Comparison!C41</f>
        <v>Other</v>
      </c>
      <c r="W53" s="151">
        <f>Comparison!E41</f>
        <v>0</v>
      </c>
      <c r="X53" s="151">
        <f>Comparison!F41</f>
        <v>0</v>
      </c>
      <c r="Y53" s="236">
        <f t="shared" si="11"/>
        <v>-5.3E-3</v>
      </c>
      <c r="Z53" s="151"/>
      <c r="AA53" s="151">
        <f>AA52-1</f>
        <v>5</v>
      </c>
      <c r="AB53" s="151" t="str">
        <f t="shared" si="7"/>
        <v/>
      </c>
      <c r="AC53" s="237">
        <f t="shared" si="8"/>
        <v>0</v>
      </c>
      <c r="AD53" s="237">
        <f t="shared" si="9"/>
        <v>0</v>
      </c>
      <c r="AE53" s="238">
        <f>AD53-AC53</f>
        <v>0</v>
      </c>
      <c r="AF53" s="151"/>
      <c r="AG53" s="151"/>
      <c r="AH53" s="151"/>
      <c r="AI53" s="151"/>
    </row>
    <row r="54" spans="20:35" x14ac:dyDescent="0.2">
      <c r="T54" s="151"/>
      <c r="U54" s="151">
        <f t="shared" si="10"/>
        <v>187</v>
      </c>
      <c r="V54" s="151" t="str">
        <f>Comparison!C42</f>
        <v>Other</v>
      </c>
      <c r="W54" s="151">
        <f>Comparison!E42</f>
        <v>0</v>
      </c>
      <c r="X54" s="151">
        <f>Comparison!F42</f>
        <v>0</v>
      </c>
      <c r="Y54" s="236">
        <f t="shared" si="11"/>
        <v>-5.4000000000000003E-3</v>
      </c>
      <c r="Z54" s="151"/>
      <c r="AA54" s="151">
        <f>AA53-1</f>
        <v>4</v>
      </c>
      <c r="AB54" s="151" t="str">
        <f t="shared" si="7"/>
        <v/>
      </c>
      <c r="AC54" s="237">
        <f t="shared" si="8"/>
        <v>0</v>
      </c>
      <c r="AD54" s="237">
        <f t="shared" si="9"/>
        <v>0</v>
      </c>
      <c r="AE54" s="238">
        <f>AD54-AC54</f>
        <v>0</v>
      </c>
      <c r="AF54" s="151"/>
      <c r="AG54" s="151"/>
      <c r="AH54" s="151"/>
      <c r="AI54" s="151"/>
    </row>
    <row r="55" spans="20:35" x14ac:dyDescent="0.2">
      <c r="T55" s="151"/>
      <c r="U55" s="151">
        <f t="shared" si="10"/>
        <v>186</v>
      </c>
      <c r="V55" s="151" t="str">
        <f>Comparison!C43</f>
        <v>Other</v>
      </c>
      <c r="W55" s="151">
        <f>Comparison!E43</f>
        <v>0</v>
      </c>
      <c r="X55" s="151">
        <f>Comparison!F43</f>
        <v>0</v>
      </c>
      <c r="Y55" s="236">
        <f t="shared" si="11"/>
        <v>-5.4999999999999997E-3</v>
      </c>
      <c r="Z55" s="151"/>
      <c r="AA55" s="151">
        <f>AA54-1</f>
        <v>3</v>
      </c>
      <c r="AB55" s="151" t="str">
        <f t="shared" si="7"/>
        <v/>
      </c>
      <c r="AC55" s="237">
        <f t="shared" si="8"/>
        <v>0</v>
      </c>
      <c r="AD55" s="237">
        <f t="shared" si="9"/>
        <v>0</v>
      </c>
      <c r="AE55" s="238">
        <f>AD55-AC55</f>
        <v>0</v>
      </c>
      <c r="AF55" s="151"/>
      <c r="AG55" s="151"/>
      <c r="AH55" s="151"/>
      <c r="AI55" s="151"/>
    </row>
    <row r="56" spans="20:35" x14ac:dyDescent="0.2">
      <c r="T56" s="151"/>
      <c r="U56" s="151">
        <f t="shared" si="10"/>
        <v>185</v>
      </c>
      <c r="V56" s="151" t="str">
        <f>Comparison!C44</f>
        <v>Other</v>
      </c>
      <c r="W56" s="151">
        <f>Comparison!E44</f>
        <v>0</v>
      </c>
      <c r="X56" s="151">
        <f>Comparison!F44</f>
        <v>0</v>
      </c>
      <c r="Y56" s="236">
        <f t="shared" si="11"/>
        <v>-5.5999999999999999E-3</v>
      </c>
      <c r="Z56" s="151"/>
      <c r="AA56" s="151">
        <f>AA55-1</f>
        <v>2</v>
      </c>
      <c r="AB56" s="151" t="str">
        <f t="shared" si="7"/>
        <v/>
      </c>
      <c r="AC56" s="237">
        <f t="shared" si="8"/>
        <v>0</v>
      </c>
      <c r="AD56" s="237">
        <f t="shared" si="9"/>
        <v>0</v>
      </c>
      <c r="AE56" s="238">
        <f>AD56-AC56</f>
        <v>0</v>
      </c>
      <c r="AF56" s="151"/>
      <c r="AG56" s="151"/>
      <c r="AH56" s="151"/>
      <c r="AI56" s="151"/>
    </row>
    <row r="57" spans="20:35" x14ac:dyDescent="0.2">
      <c r="T57" s="151"/>
      <c r="U57" s="151">
        <f t="shared" si="10"/>
        <v>184</v>
      </c>
      <c r="V57" s="151" t="str">
        <f>Comparison!C45</f>
        <v>Other</v>
      </c>
      <c r="W57" s="151">
        <f>Comparison!E45</f>
        <v>0</v>
      </c>
      <c r="X57" s="151">
        <f>Comparison!F45</f>
        <v>0</v>
      </c>
      <c r="Y57" s="236">
        <f t="shared" si="11"/>
        <v>-5.7000000000000002E-3</v>
      </c>
      <c r="Z57" s="151"/>
      <c r="AA57" s="151">
        <f>AA56-1</f>
        <v>1</v>
      </c>
      <c r="AB57" s="151" t="str">
        <f t="shared" si="7"/>
        <v/>
      </c>
      <c r="AC57" s="237">
        <f t="shared" si="8"/>
        <v>0</v>
      </c>
      <c r="AD57" s="237">
        <f t="shared" si="9"/>
        <v>0</v>
      </c>
      <c r="AE57" s="238">
        <f>AD57-AC57</f>
        <v>0</v>
      </c>
      <c r="AF57" s="151"/>
      <c r="AG57" s="151"/>
      <c r="AH57" s="151"/>
      <c r="AI57" s="151"/>
    </row>
    <row r="58" spans="20:35" x14ac:dyDescent="0.2">
      <c r="T58" s="151"/>
      <c r="U58" s="151">
        <f t="shared" si="10"/>
        <v>183</v>
      </c>
      <c r="V58" s="151" t="str">
        <f>Comparison!C46</f>
        <v>Other</v>
      </c>
      <c r="W58" s="151">
        <f>Comparison!E46</f>
        <v>0</v>
      </c>
      <c r="X58" s="151">
        <f>Comparison!F46</f>
        <v>0</v>
      </c>
      <c r="Y58" s="236">
        <f t="shared" si="11"/>
        <v>-5.7999999999999996E-3</v>
      </c>
      <c r="Z58" s="151"/>
      <c r="AA58" s="151"/>
      <c r="AB58" s="151"/>
      <c r="AC58" s="151"/>
      <c r="AD58" s="151"/>
      <c r="AE58" s="151"/>
      <c r="AF58" s="151"/>
      <c r="AG58" s="151"/>
      <c r="AH58" s="151"/>
      <c r="AI58" s="151"/>
    </row>
    <row r="59" spans="20:35" x14ac:dyDescent="0.2">
      <c r="T59" s="151"/>
      <c r="U59" s="151"/>
      <c r="V59" s="151"/>
      <c r="W59" s="151"/>
      <c r="X59" s="151"/>
      <c r="Y59" s="236"/>
      <c r="Z59" s="151"/>
      <c r="AA59" s="151"/>
      <c r="AB59" s="151"/>
      <c r="AC59" s="151"/>
      <c r="AD59" s="151"/>
      <c r="AE59" s="151"/>
      <c r="AF59" s="151"/>
      <c r="AG59" s="151"/>
      <c r="AH59" s="151"/>
      <c r="AI59" s="151"/>
    </row>
    <row r="60" spans="20:35" x14ac:dyDescent="0.2">
      <c r="T60" s="151"/>
      <c r="U60" s="151"/>
      <c r="V60" s="151"/>
      <c r="W60" s="151"/>
      <c r="X60" s="151"/>
      <c r="Y60" s="236"/>
      <c r="Z60" s="151"/>
      <c r="AA60" s="151"/>
      <c r="AB60" s="151"/>
      <c r="AC60" s="151"/>
      <c r="AD60" s="151"/>
      <c r="AE60" s="151"/>
      <c r="AF60" s="151"/>
      <c r="AG60" s="151"/>
      <c r="AH60" s="151"/>
      <c r="AI60" s="151"/>
    </row>
    <row r="61" spans="20:35" x14ac:dyDescent="0.2">
      <c r="T61" s="151"/>
      <c r="U61" s="151">
        <f t="shared" ref="U61:U75" si="14">RANK(Y61,Y$43:Y$264,1)</f>
        <v>182</v>
      </c>
      <c r="V61" s="151" t="str">
        <f>Comparison!C49</f>
        <v>Mortgage</v>
      </c>
      <c r="W61" s="151">
        <f>Comparison!E49</f>
        <v>0</v>
      </c>
      <c r="X61" s="151">
        <f>Comparison!F49</f>
        <v>0</v>
      </c>
      <c r="Y61" s="236">
        <f t="shared" si="11"/>
        <v>-6.1000000000000004E-3</v>
      </c>
      <c r="Z61" s="151"/>
      <c r="AA61" s="151"/>
      <c r="AB61" s="151"/>
      <c r="AC61" s="151"/>
      <c r="AD61" s="151"/>
      <c r="AE61" s="151"/>
      <c r="AF61" s="151"/>
      <c r="AG61" s="151"/>
      <c r="AH61" s="151"/>
      <c r="AI61" s="151"/>
    </row>
    <row r="62" spans="20:35" x14ac:dyDescent="0.2">
      <c r="T62" s="151"/>
      <c r="U62" s="151">
        <f t="shared" si="14"/>
        <v>181</v>
      </c>
      <c r="V62" s="151" t="str">
        <f>Comparison!C50</f>
        <v>Rent</v>
      </c>
      <c r="W62" s="151">
        <f>Comparison!E50</f>
        <v>0</v>
      </c>
      <c r="X62" s="151">
        <f>Comparison!F50</f>
        <v>0</v>
      </c>
      <c r="Y62" s="236">
        <f t="shared" si="11"/>
        <v>-6.1999999999999998E-3</v>
      </c>
      <c r="Z62" s="151"/>
      <c r="AA62" s="151"/>
      <c r="AB62" s="151"/>
      <c r="AC62" s="151"/>
      <c r="AD62" s="151"/>
      <c r="AE62" s="151"/>
      <c r="AF62" s="151"/>
      <c r="AG62" s="151"/>
      <c r="AH62" s="151"/>
      <c r="AI62" s="151"/>
    </row>
    <row r="63" spans="20:35" x14ac:dyDescent="0.2">
      <c r="T63" s="151"/>
      <c r="U63" s="151">
        <f t="shared" si="14"/>
        <v>180</v>
      </c>
      <c r="V63" s="151" t="str">
        <f>Comparison!C51</f>
        <v>Maintenance</v>
      </c>
      <c r="W63" s="151">
        <f>Comparison!E51</f>
        <v>0</v>
      </c>
      <c r="X63" s="151">
        <f>Comparison!F51</f>
        <v>0</v>
      </c>
      <c r="Y63" s="236">
        <f t="shared" si="11"/>
        <v>-6.3E-3</v>
      </c>
      <c r="Z63" s="151"/>
      <c r="AA63" s="151"/>
      <c r="AB63" s="151"/>
      <c r="AC63" s="151"/>
      <c r="AD63" s="151"/>
      <c r="AE63" s="151"/>
      <c r="AF63" s="151"/>
      <c r="AG63" s="151"/>
      <c r="AH63" s="151"/>
      <c r="AI63" s="151"/>
    </row>
    <row r="64" spans="20:35" x14ac:dyDescent="0.2">
      <c r="T64" s="151"/>
      <c r="U64" s="151">
        <f t="shared" si="14"/>
        <v>179</v>
      </c>
      <c r="V64" s="151" t="str">
        <f>Comparison!C52</f>
        <v>Insurance</v>
      </c>
      <c r="W64" s="151">
        <f>Comparison!E52</f>
        <v>0</v>
      </c>
      <c r="X64" s="151">
        <f>Comparison!F52</f>
        <v>0</v>
      </c>
      <c r="Y64" s="236">
        <f t="shared" si="11"/>
        <v>-6.4000000000000003E-3</v>
      </c>
      <c r="Z64" s="151"/>
      <c r="AA64" s="151"/>
      <c r="AB64" s="151"/>
      <c r="AC64" s="151"/>
      <c r="AD64" s="151"/>
      <c r="AE64" s="151"/>
      <c r="AF64" s="151"/>
      <c r="AG64" s="151"/>
      <c r="AH64" s="151"/>
      <c r="AI64" s="151"/>
    </row>
    <row r="65" spans="20:35" x14ac:dyDescent="0.2">
      <c r="T65" s="151"/>
      <c r="U65" s="151">
        <f t="shared" si="14"/>
        <v>178</v>
      </c>
      <c r="V65" s="151" t="str">
        <f>Comparison!C53</f>
        <v>Furniture</v>
      </c>
      <c r="W65" s="151">
        <f>Comparison!E53</f>
        <v>0</v>
      </c>
      <c r="X65" s="151">
        <f>Comparison!F53</f>
        <v>0</v>
      </c>
      <c r="Y65" s="236">
        <f t="shared" si="11"/>
        <v>-6.4999999999999997E-3</v>
      </c>
      <c r="Z65" s="151"/>
      <c r="AA65" s="151"/>
      <c r="AB65" s="151"/>
      <c r="AC65" s="151"/>
      <c r="AD65" s="151"/>
      <c r="AE65" s="151"/>
      <c r="AF65" s="151"/>
      <c r="AG65" s="151"/>
      <c r="AH65" s="151"/>
      <c r="AI65" s="151"/>
    </row>
    <row r="66" spans="20:35" x14ac:dyDescent="0.2">
      <c r="T66" s="151"/>
      <c r="U66" s="151">
        <f t="shared" si="14"/>
        <v>177</v>
      </c>
      <c r="V66" s="151" t="str">
        <f>Comparison!C54</f>
        <v>Household Supplies</v>
      </c>
      <c r="W66" s="151">
        <f>Comparison!E54</f>
        <v>0</v>
      </c>
      <c r="X66" s="151">
        <f>Comparison!F54</f>
        <v>0</v>
      </c>
      <c r="Y66" s="236">
        <f t="shared" si="11"/>
        <v>-6.6E-3</v>
      </c>
      <c r="Z66" s="151"/>
      <c r="AA66" s="151"/>
      <c r="AB66" s="151"/>
      <c r="AC66" s="151"/>
      <c r="AD66" s="151"/>
      <c r="AE66" s="151"/>
      <c r="AF66" s="151"/>
      <c r="AG66" s="151"/>
      <c r="AH66" s="151"/>
      <c r="AI66" s="151"/>
    </row>
    <row r="67" spans="20:35" x14ac:dyDescent="0.2">
      <c r="T67" s="151"/>
      <c r="U67" s="151">
        <f t="shared" si="14"/>
        <v>176</v>
      </c>
      <c r="V67" s="151" t="str">
        <f>Comparison!C55</f>
        <v>Groceries</v>
      </c>
      <c r="W67" s="151">
        <f>Comparison!E55</f>
        <v>0</v>
      </c>
      <c r="X67" s="151">
        <f>Comparison!F55</f>
        <v>0</v>
      </c>
      <c r="Y67" s="236">
        <f t="shared" si="11"/>
        <v>-6.7000000000000002E-3</v>
      </c>
      <c r="Z67" s="151"/>
      <c r="AA67" s="151"/>
      <c r="AB67" s="151"/>
      <c r="AC67" s="151"/>
      <c r="AD67" s="151"/>
      <c r="AE67" s="151"/>
      <c r="AF67" s="151"/>
      <c r="AG67" s="151"/>
      <c r="AH67" s="151"/>
      <c r="AI67" s="151"/>
    </row>
    <row r="68" spans="20:35" x14ac:dyDescent="0.2">
      <c r="T68" s="151"/>
      <c r="U68" s="151">
        <f t="shared" si="14"/>
        <v>175</v>
      </c>
      <c r="V68" s="151" t="str">
        <f>Comparison!C56</f>
        <v>Real Estate Tax</v>
      </c>
      <c r="W68" s="151">
        <f>Comparison!E56</f>
        <v>0</v>
      </c>
      <c r="X68" s="151">
        <f>Comparison!F56</f>
        <v>0</v>
      </c>
      <c r="Y68" s="236">
        <f t="shared" si="11"/>
        <v>-6.7999999999999996E-3</v>
      </c>
      <c r="Z68" s="151"/>
      <c r="AA68" s="151"/>
      <c r="AB68" s="151"/>
      <c r="AC68" s="151"/>
      <c r="AD68" s="151"/>
      <c r="AE68" s="151"/>
      <c r="AF68" s="151"/>
      <c r="AG68" s="151"/>
      <c r="AH68" s="151"/>
      <c r="AI68" s="151"/>
    </row>
    <row r="69" spans="20:35" x14ac:dyDescent="0.2">
      <c r="T69" s="151"/>
      <c r="U69" s="151">
        <f t="shared" si="14"/>
        <v>174</v>
      </c>
      <c r="V69" s="151" t="str">
        <f>Comparison!C57</f>
        <v>Other</v>
      </c>
      <c r="W69" s="151">
        <f>Comparison!E57</f>
        <v>0</v>
      </c>
      <c r="X69" s="151">
        <f>Comparison!F57</f>
        <v>0</v>
      </c>
      <c r="Y69" s="236">
        <f t="shared" si="11"/>
        <v>-6.8999999999999999E-3</v>
      </c>
      <c r="Z69" s="151"/>
      <c r="AA69" s="151"/>
      <c r="AB69" s="151"/>
      <c r="AC69" s="151"/>
      <c r="AD69" s="151"/>
      <c r="AE69" s="151"/>
      <c r="AF69" s="151"/>
      <c r="AG69" s="151"/>
      <c r="AH69" s="151"/>
      <c r="AI69" s="151"/>
    </row>
    <row r="70" spans="20:35" x14ac:dyDescent="0.2">
      <c r="T70" s="151"/>
      <c r="U70" s="151">
        <f t="shared" si="14"/>
        <v>173</v>
      </c>
      <c r="V70" s="151" t="str">
        <f>Comparison!C58</f>
        <v>Other</v>
      </c>
      <c r="W70" s="151">
        <f>Comparison!E58</f>
        <v>0</v>
      </c>
      <c r="X70" s="151">
        <f>Comparison!F58</f>
        <v>0</v>
      </c>
      <c r="Y70" s="236">
        <f t="shared" si="11"/>
        <v>-7.0000000000000001E-3</v>
      </c>
      <c r="Z70" s="151"/>
      <c r="AA70" s="151"/>
      <c r="AB70" s="151"/>
      <c r="AC70" s="151"/>
      <c r="AD70" s="151"/>
      <c r="AE70" s="151"/>
      <c r="AF70" s="151"/>
      <c r="AG70" s="151"/>
      <c r="AH70" s="151"/>
      <c r="AI70" s="151"/>
    </row>
    <row r="71" spans="20:35" x14ac:dyDescent="0.2">
      <c r="T71" s="151"/>
      <c r="U71" s="151">
        <f t="shared" si="14"/>
        <v>172</v>
      </c>
      <c r="V71" s="151" t="str">
        <f>Comparison!C59</f>
        <v>Other</v>
      </c>
      <c r="W71" s="151">
        <f>Comparison!E59</f>
        <v>0</v>
      </c>
      <c r="X71" s="151">
        <f>Comparison!F59</f>
        <v>0</v>
      </c>
      <c r="Y71" s="236">
        <f t="shared" si="11"/>
        <v>-7.1000000000000004E-3</v>
      </c>
      <c r="Z71" s="151"/>
      <c r="AA71" s="151"/>
      <c r="AB71" s="151"/>
      <c r="AC71" s="151"/>
      <c r="AD71" s="151"/>
      <c r="AE71" s="151"/>
      <c r="AF71" s="151"/>
      <c r="AG71" s="151"/>
      <c r="AH71" s="151"/>
      <c r="AI71" s="151"/>
    </row>
    <row r="72" spans="20:35" x14ac:dyDescent="0.2">
      <c r="T72" s="151"/>
      <c r="U72" s="151">
        <f t="shared" si="14"/>
        <v>171</v>
      </c>
      <c r="V72" s="151" t="str">
        <f>Comparison!C60</f>
        <v>Other</v>
      </c>
      <c r="W72" s="151">
        <f>Comparison!E60</f>
        <v>0</v>
      </c>
      <c r="X72" s="151">
        <f>Comparison!F60</f>
        <v>0</v>
      </c>
      <c r="Y72" s="236">
        <f t="shared" si="11"/>
        <v>-7.1999999999999998E-3</v>
      </c>
      <c r="Z72" s="151"/>
      <c r="AA72" s="151"/>
      <c r="AB72" s="151"/>
      <c r="AC72" s="151"/>
      <c r="AD72" s="151"/>
      <c r="AE72" s="151"/>
      <c r="AF72" s="151"/>
      <c r="AG72" s="151"/>
      <c r="AH72" s="151"/>
      <c r="AI72" s="151"/>
    </row>
    <row r="73" spans="20:35" x14ac:dyDescent="0.2">
      <c r="T73" s="151"/>
      <c r="U73" s="151">
        <f t="shared" si="14"/>
        <v>170</v>
      </c>
      <c r="V73" s="151" t="str">
        <f>Comparison!C61</f>
        <v>Other</v>
      </c>
      <c r="W73" s="151">
        <f>Comparison!E61</f>
        <v>0</v>
      </c>
      <c r="X73" s="151">
        <f>Comparison!F61</f>
        <v>0</v>
      </c>
      <c r="Y73" s="236">
        <f t="shared" si="11"/>
        <v>-7.3000000000000001E-3</v>
      </c>
      <c r="Z73" s="151"/>
      <c r="AA73" s="151"/>
      <c r="AB73" s="151"/>
      <c r="AC73" s="151"/>
      <c r="AD73" s="151"/>
      <c r="AE73" s="151"/>
      <c r="AF73" s="151"/>
      <c r="AG73" s="151"/>
      <c r="AH73" s="151"/>
      <c r="AI73" s="151"/>
    </row>
    <row r="74" spans="20:35" x14ac:dyDescent="0.2">
      <c r="T74" s="151"/>
      <c r="U74" s="151">
        <f t="shared" si="14"/>
        <v>169</v>
      </c>
      <c r="V74" s="151" t="str">
        <f>Comparison!C62</f>
        <v>Other</v>
      </c>
      <c r="W74" s="151">
        <f>Comparison!E62</f>
        <v>0</v>
      </c>
      <c r="X74" s="151">
        <f>Comparison!F62</f>
        <v>0</v>
      </c>
      <c r="Y74" s="236">
        <f t="shared" si="11"/>
        <v>-7.4000000000000003E-3</v>
      </c>
      <c r="Z74" s="151"/>
      <c r="AA74" s="151"/>
      <c r="AB74" s="151"/>
      <c r="AC74" s="151"/>
      <c r="AD74" s="151"/>
      <c r="AE74" s="151"/>
      <c r="AF74" s="151"/>
      <c r="AG74" s="151"/>
      <c r="AH74" s="151"/>
      <c r="AI74" s="151"/>
    </row>
    <row r="75" spans="20:35" x14ac:dyDescent="0.2">
      <c r="T75" s="151"/>
      <c r="U75" s="151">
        <f t="shared" si="14"/>
        <v>168</v>
      </c>
      <c r="V75" s="151" t="str">
        <f>Comparison!C63</f>
        <v>Other</v>
      </c>
      <c r="W75" s="151">
        <f>Comparison!E63</f>
        <v>0</v>
      </c>
      <c r="X75" s="151">
        <f>Comparison!F63</f>
        <v>0</v>
      </c>
      <c r="Y75" s="236">
        <f t="shared" si="11"/>
        <v>-7.4999999999999997E-3</v>
      </c>
      <c r="Z75" s="151"/>
      <c r="AA75" s="151"/>
      <c r="AB75" s="151"/>
      <c r="AC75" s="151"/>
      <c r="AD75" s="151"/>
      <c r="AE75" s="151"/>
      <c r="AF75" s="151"/>
      <c r="AG75" s="151"/>
      <c r="AH75" s="151"/>
      <c r="AI75" s="151"/>
    </row>
    <row r="76" spans="20:35" x14ac:dyDescent="0.2">
      <c r="T76" s="151"/>
      <c r="U76" s="151"/>
      <c r="V76" s="151"/>
      <c r="W76" s="151"/>
      <c r="X76" s="151"/>
      <c r="Y76" s="236"/>
      <c r="Z76" s="151"/>
      <c r="AA76" s="151"/>
      <c r="AB76" s="151"/>
      <c r="AC76" s="151"/>
      <c r="AD76" s="151"/>
      <c r="AE76" s="151"/>
      <c r="AF76" s="151"/>
      <c r="AG76" s="151"/>
      <c r="AH76" s="151"/>
      <c r="AI76" s="151"/>
    </row>
    <row r="77" spans="20:35" x14ac:dyDescent="0.2">
      <c r="T77" s="151"/>
      <c r="U77" s="151"/>
      <c r="V77" s="151"/>
      <c r="W77" s="151"/>
      <c r="X77" s="151"/>
      <c r="Y77" s="236"/>
      <c r="Z77" s="151"/>
      <c r="AA77" s="151"/>
      <c r="AB77" s="151"/>
      <c r="AC77" s="151"/>
      <c r="AD77" s="151"/>
      <c r="AE77" s="151"/>
      <c r="AF77" s="151"/>
      <c r="AG77" s="151"/>
      <c r="AH77" s="151"/>
      <c r="AI77" s="151"/>
    </row>
    <row r="78" spans="20:35" x14ac:dyDescent="0.2">
      <c r="T78" s="151"/>
      <c r="U78" s="151">
        <f t="shared" ref="U78:U92" si="15">RANK(Y78,Y$43:Y$264,1)</f>
        <v>167</v>
      </c>
      <c r="V78" s="151" t="str">
        <f>Comparison!C66</f>
        <v>Phone - Home</v>
      </c>
      <c r="W78" s="151">
        <f>Comparison!E66</f>
        <v>0</v>
      </c>
      <c r="X78" s="151">
        <f>Comparison!F66</f>
        <v>0</v>
      </c>
      <c r="Y78" s="236">
        <f t="shared" si="11"/>
        <v>-7.7999999999999996E-3</v>
      </c>
      <c r="Z78" s="151"/>
      <c r="AA78" s="151"/>
      <c r="AB78" s="151"/>
      <c r="AC78" s="151"/>
      <c r="AD78" s="151"/>
      <c r="AE78" s="151"/>
      <c r="AF78" s="151"/>
      <c r="AG78" s="151"/>
      <c r="AH78" s="151"/>
      <c r="AI78" s="151"/>
    </row>
    <row r="79" spans="20:35" x14ac:dyDescent="0.2">
      <c r="T79" s="151"/>
      <c r="U79" s="151">
        <f t="shared" si="15"/>
        <v>166</v>
      </c>
      <c r="V79" s="151" t="str">
        <f>Comparison!C67</f>
        <v>Phone - Cell</v>
      </c>
      <c r="W79" s="151">
        <f>Comparison!E67</f>
        <v>0</v>
      </c>
      <c r="X79" s="151">
        <f>Comparison!F67</f>
        <v>0</v>
      </c>
      <c r="Y79" s="236">
        <f t="shared" si="11"/>
        <v>-7.9000000000000008E-3</v>
      </c>
      <c r="Z79" s="151"/>
      <c r="AA79" s="151"/>
      <c r="AB79" s="151"/>
      <c r="AC79" s="151"/>
      <c r="AD79" s="151"/>
      <c r="AE79" s="151"/>
      <c r="AF79" s="151"/>
      <c r="AG79" s="151"/>
      <c r="AH79" s="151"/>
      <c r="AI79" s="151"/>
    </row>
    <row r="80" spans="20:35" x14ac:dyDescent="0.2">
      <c r="T80" s="151"/>
      <c r="U80" s="151">
        <f t="shared" si="15"/>
        <v>165</v>
      </c>
      <c r="V80" s="151" t="str">
        <f>Comparison!C68</f>
        <v>Cable</v>
      </c>
      <c r="W80" s="151">
        <f>Comparison!E68</f>
        <v>0</v>
      </c>
      <c r="X80" s="151">
        <f>Comparison!F68</f>
        <v>0</v>
      </c>
      <c r="Y80" s="236">
        <f t="shared" si="11"/>
        <v>-8.0000000000000002E-3</v>
      </c>
      <c r="Z80" s="151"/>
      <c r="AA80" s="151"/>
      <c r="AB80" s="151"/>
      <c r="AC80" s="151"/>
      <c r="AD80" s="151"/>
      <c r="AE80" s="151"/>
      <c r="AF80" s="151"/>
      <c r="AG80" s="151"/>
      <c r="AH80" s="151"/>
      <c r="AI80" s="151"/>
    </row>
    <row r="81" spans="20:35" x14ac:dyDescent="0.2">
      <c r="T81" s="151"/>
      <c r="U81" s="151">
        <f t="shared" si="15"/>
        <v>164</v>
      </c>
      <c r="V81" s="151" t="str">
        <f>Comparison!C69</f>
        <v>Gas</v>
      </c>
      <c r="W81" s="151">
        <f>Comparison!E69</f>
        <v>0</v>
      </c>
      <c r="X81" s="151">
        <f>Comparison!F69</f>
        <v>0</v>
      </c>
      <c r="Y81" s="236">
        <f t="shared" si="11"/>
        <v>-8.0999999999999996E-3</v>
      </c>
      <c r="Z81" s="151"/>
      <c r="AA81" s="151"/>
      <c r="AB81" s="151"/>
      <c r="AC81" s="151"/>
      <c r="AD81" s="151"/>
      <c r="AE81" s="151"/>
      <c r="AF81" s="151"/>
      <c r="AG81" s="151"/>
      <c r="AH81" s="151"/>
      <c r="AI81" s="151"/>
    </row>
    <row r="82" spans="20:35" x14ac:dyDescent="0.2">
      <c r="T82" s="151"/>
      <c r="U82" s="151">
        <f t="shared" si="15"/>
        <v>163</v>
      </c>
      <c r="V82" s="151" t="str">
        <f>Comparison!C70</f>
        <v>Other</v>
      </c>
      <c r="W82" s="151">
        <f>Comparison!E70</f>
        <v>0</v>
      </c>
      <c r="X82" s="151">
        <f>Comparison!F70</f>
        <v>0</v>
      </c>
      <c r="Y82" s="236">
        <f t="shared" si="11"/>
        <v>-8.2000000000000007E-3</v>
      </c>
      <c r="Z82" s="151"/>
      <c r="AA82" s="151"/>
      <c r="AB82" s="151"/>
      <c r="AC82" s="151"/>
      <c r="AD82" s="151"/>
      <c r="AE82" s="151"/>
      <c r="AF82" s="151"/>
      <c r="AG82" s="151"/>
      <c r="AH82" s="151"/>
      <c r="AI82" s="151"/>
    </row>
    <row r="83" spans="20:35" x14ac:dyDescent="0.2">
      <c r="T83" s="151"/>
      <c r="U83" s="151">
        <f t="shared" si="15"/>
        <v>162</v>
      </c>
      <c r="V83" s="151" t="str">
        <f>Comparison!C71</f>
        <v>Water</v>
      </c>
      <c r="W83" s="151">
        <f>Comparison!E71</f>
        <v>0</v>
      </c>
      <c r="X83" s="151">
        <f>Comparison!F71</f>
        <v>0</v>
      </c>
      <c r="Y83" s="236">
        <f t="shared" si="11"/>
        <v>-8.3000000000000001E-3</v>
      </c>
      <c r="Z83" s="151"/>
      <c r="AA83" s="151"/>
      <c r="AB83" s="151"/>
      <c r="AC83" s="151"/>
      <c r="AD83" s="151"/>
      <c r="AE83" s="151"/>
      <c r="AF83" s="151"/>
      <c r="AG83" s="151"/>
      <c r="AH83" s="151"/>
      <c r="AI83" s="151"/>
    </row>
    <row r="84" spans="20:35" x14ac:dyDescent="0.2">
      <c r="T84" s="151"/>
      <c r="U84" s="151">
        <f t="shared" si="15"/>
        <v>161</v>
      </c>
      <c r="V84" s="151" t="str">
        <f>Comparison!C72</f>
        <v>Electricity</v>
      </c>
      <c r="W84" s="151">
        <f>Comparison!E72</f>
        <v>0</v>
      </c>
      <c r="X84" s="151">
        <f>Comparison!F72</f>
        <v>0</v>
      </c>
      <c r="Y84" s="236">
        <f t="shared" si="11"/>
        <v>-8.3999999999999995E-3</v>
      </c>
      <c r="Z84" s="151"/>
      <c r="AA84" s="151"/>
      <c r="AB84" s="151"/>
      <c r="AC84" s="151"/>
      <c r="AD84" s="151"/>
      <c r="AE84" s="151"/>
      <c r="AF84" s="151"/>
      <c r="AG84" s="151"/>
      <c r="AH84" s="151"/>
      <c r="AI84" s="151"/>
    </row>
    <row r="85" spans="20:35" x14ac:dyDescent="0.2">
      <c r="T85" s="151"/>
      <c r="U85" s="151">
        <f t="shared" si="15"/>
        <v>160</v>
      </c>
      <c r="V85" s="151" t="str">
        <f>Comparison!C73</f>
        <v>Internet</v>
      </c>
      <c r="W85" s="151">
        <f>Comparison!E73</f>
        <v>0</v>
      </c>
      <c r="X85" s="151">
        <f>Comparison!F73</f>
        <v>0</v>
      </c>
      <c r="Y85" s="236">
        <f t="shared" si="11"/>
        <v>-8.5000000000000006E-3</v>
      </c>
      <c r="Z85" s="151"/>
      <c r="AA85" s="151"/>
      <c r="AB85" s="151"/>
      <c r="AC85" s="151"/>
      <c r="AD85" s="151"/>
      <c r="AE85" s="151"/>
      <c r="AF85" s="151"/>
      <c r="AG85" s="151"/>
      <c r="AH85" s="151"/>
      <c r="AI85" s="151"/>
    </row>
    <row r="86" spans="20:35" x14ac:dyDescent="0.2">
      <c r="T86" s="151"/>
      <c r="U86" s="151">
        <f t="shared" si="15"/>
        <v>159</v>
      </c>
      <c r="V86" s="151" t="str">
        <f>Comparison!C74</f>
        <v>Other</v>
      </c>
      <c r="W86" s="151">
        <f>Comparison!E74</f>
        <v>0</v>
      </c>
      <c r="X86" s="151">
        <f>Comparison!F74</f>
        <v>0</v>
      </c>
      <c r="Y86" s="236">
        <f t="shared" si="11"/>
        <v>-8.6E-3</v>
      </c>
      <c r="Z86" s="151"/>
      <c r="AA86" s="151"/>
      <c r="AB86" s="151"/>
      <c r="AC86" s="151"/>
      <c r="AD86" s="151"/>
      <c r="AE86" s="151"/>
      <c r="AF86" s="151"/>
      <c r="AG86" s="151"/>
      <c r="AH86" s="151"/>
      <c r="AI86" s="151"/>
    </row>
    <row r="87" spans="20:35" x14ac:dyDescent="0.2">
      <c r="T87" s="151"/>
      <c r="U87" s="151">
        <f t="shared" si="15"/>
        <v>158</v>
      </c>
      <c r="V87" s="151" t="str">
        <f>Comparison!C75</f>
        <v>Other</v>
      </c>
      <c r="W87" s="151">
        <f>Comparison!E75</f>
        <v>0</v>
      </c>
      <c r="X87" s="151">
        <f>Comparison!F75</f>
        <v>0</v>
      </c>
      <c r="Y87" s="236">
        <f t="shared" si="11"/>
        <v>-8.6999999999999994E-3</v>
      </c>
      <c r="Z87" s="151"/>
      <c r="AA87" s="151"/>
      <c r="AB87" s="151"/>
      <c r="AC87" s="151"/>
      <c r="AD87" s="151"/>
      <c r="AE87" s="151"/>
      <c r="AF87" s="151"/>
      <c r="AG87" s="151"/>
      <c r="AH87" s="151"/>
      <c r="AI87" s="151"/>
    </row>
    <row r="88" spans="20:35" x14ac:dyDescent="0.2">
      <c r="T88" s="151"/>
      <c r="U88" s="151">
        <f t="shared" si="15"/>
        <v>157</v>
      </c>
      <c r="V88" s="151" t="str">
        <f>Comparison!C76</f>
        <v>Other</v>
      </c>
      <c r="W88" s="151">
        <f>Comparison!E76</f>
        <v>0</v>
      </c>
      <c r="X88" s="151">
        <f>Comparison!F76</f>
        <v>0</v>
      </c>
      <c r="Y88" s="236">
        <f t="shared" si="11"/>
        <v>-8.8000000000000005E-3</v>
      </c>
      <c r="Z88" s="151"/>
      <c r="AA88" s="151"/>
      <c r="AB88" s="151"/>
      <c r="AC88" s="151"/>
      <c r="AD88" s="151"/>
      <c r="AE88" s="151"/>
      <c r="AF88" s="151"/>
      <c r="AG88" s="151"/>
      <c r="AH88" s="151"/>
      <c r="AI88" s="151"/>
    </row>
    <row r="89" spans="20:35" x14ac:dyDescent="0.2">
      <c r="T89" s="151"/>
      <c r="U89" s="151">
        <f t="shared" si="15"/>
        <v>156</v>
      </c>
      <c r="V89" s="151" t="str">
        <f>Comparison!C77</f>
        <v>Other</v>
      </c>
      <c r="W89" s="151">
        <f>Comparison!E77</f>
        <v>0</v>
      </c>
      <c r="X89" s="151">
        <f>Comparison!F77</f>
        <v>0</v>
      </c>
      <c r="Y89" s="236">
        <f t="shared" si="11"/>
        <v>-8.8999999999999999E-3</v>
      </c>
      <c r="Z89" s="151"/>
      <c r="AA89" s="151"/>
      <c r="AB89" s="151"/>
      <c r="AC89" s="151"/>
      <c r="AD89" s="151"/>
      <c r="AE89" s="151"/>
      <c r="AF89" s="151"/>
      <c r="AG89" s="151"/>
      <c r="AH89" s="151"/>
      <c r="AI89" s="151"/>
    </row>
    <row r="90" spans="20:35" x14ac:dyDescent="0.2">
      <c r="T90" s="151"/>
      <c r="U90" s="151">
        <f t="shared" si="15"/>
        <v>155</v>
      </c>
      <c r="V90" s="151" t="str">
        <f>Comparison!C78</f>
        <v>Other</v>
      </c>
      <c r="W90" s="151">
        <f>Comparison!E78</f>
        <v>0</v>
      </c>
      <c r="X90" s="151">
        <f>Comparison!F78</f>
        <v>0</v>
      </c>
      <c r="Y90" s="236">
        <f t="shared" si="11"/>
        <v>-8.9999999999999993E-3</v>
      </c>
      <c r="Z90" s="151"/>
      <c r="AA90" s="151"/>
      <c r="AB90" s="151"/>
      <c r="AC90" s="151"/>
      <c r="AD90" s="151"/>
      <c r="AE90" s="151"/>
      <c r="AF90" s="151"/>
      <c r="AG90" s="151"/>
      <c r="AH90" s="151"/>
      <c r="AI90" s="151"/>
    </row>
    <row r="91" spans="20:35" x14ac:dyDescent="0.2">
      <c r="T91" s="151"/>
      <c r="U91" s="151">
        <f t="shared" si="15"/>
        <v>154</v>
      </c>
      <c r="V91" s="151" t="str">
        <f>Comparison!C79</f>
        <v>Other</v>
      </c>
      <c r="W91" s="151">
        <f>Comparison!E79</f>
        <v>0</v>
      </c>
      <c r="X91" s="151">
        <f>Comparison!F79</f>
        <v>0</v>
      </c>
      <c r="Y91" s="236">
        <f t="shared" si="11"/>
        <v>-9.1000000000000004E-3</v>
      </c>
      <c r="Z91" s="151"/>
      <c r="AA91" s="151"/>
      <c r="AB91" s="151"/>
      <c r="AC91" s="151"/>
      <c r="AD91" s="151"/>
      <c r="AE91" s="151"/>
      <c r="AF91" s="151"/>
      <c r="AG91" s="151"/>
      <c r="AH91" s="151"/>
      <c r="AI91" s="151"/>
    </row>
    <row r="92" spans="20:35" x14ac:dyDescent="0.2">
      <c r="T92" s="151"/>
      <c r="U92" s="151">
        <f t="shared" si="15"/>
        <v>153</v>
      </c>
      <c r="V92" s="151" t="str">
        <f>Comparison!C80</f>
        <v>Other</v>
      </c>
      <c r="W92" s="151">
        <f>Comparison!E80</f>
        <v>0</v>
      </c>
      <c r="X92" s="151">
        <f>Comparison!F80</f>
        <v>0</v>
      </c>
      <c r="Y92" s="236">
        <f t="shared" si="11"/>
        <v>-9.1999999999999998E-3</v>
      </c>
      <c r="Z92" s="151"/>
      <c r="AA92" s="151"/>
      <c r="AB92" s="151"/>
      <c r="AC92" s="151"/>
      <c r="AD92" s="151"/>
      <c r="AE92" s="151"/>
      <c r="AF92" s="151"/>
      <c r="AG92" s="151"/>
      <c r="AH92" s="151"/>
      <c r="AI92" s="151"/>
    </row>
    <row r="93" spans="20:35" x14ac:dyDescent="0.2">
      <c r="T93" s="151"/>
      <c r="U93" s="151"/>
      <c r="V93" s="151"/>
      <c r="W93" s="151"/>
      <c r="X93" s="151"/>
      <c r="Y93" s="236"/>
      <c r="Z93" s="151"/>
      <c r="AA93" s="151"/>
      <c r="AB93" s="151"/>
      <c r="AC93" s="151"/>
      <c r="AD93" s="151"/>
      <c r="AE93" s="151"/>
      <c r="AF93" s="151"/>
      <c r="AG93" s="151"/>
      <c r="AH93" s="151"/>
      <c r="AI93" s="151"/>
    </row>
    <row r="94" spans="20:35" x14ac:dyDescent="0.2">
      <c r="T94" s="151"/>
      <c r="U94" s="151"/>
      <c r="V94" s="151"/>
      <c r="W94" s="151"/>
      <c r="X94" s="151"/>
      <c r="Y94" s="236"/>
      <c r="Z94" s="151"/>
      <c r="AA94" s="151"/>
      <c r="AB94" s="151"/>
      <c r="AC94" s="151"/>
      <c r="AD94" s="151"/>
      <c r="AE94" s="151"/>
      <c r="AF94" s="151"/>
      <c r="AG94" s="151"/>
      <c r="AH94" s="151"/>
      <c r="AI94" s="151"/>
    </row>
    <row r="95" spans="20:35" x14ac:dyDescent="0.2">
      <c r="T95" s="151"/>
      <c r="U95" s="151">
        <f t="shared" ref="U95:U109" si="16">RANK(Y95,Y$43:Y$264,1)</f>
        <v>152</v>
      </c>
      <c r="V95" s="151" t="str">
        <f>Comparison!C83</f>
        <v>Dental</v>
      </c>
      <c r="W95" s="151">
        <f>Comparison!E83</f>
        <v>0</v>
      </c>
      <c r="X95" s="151">
        <f>Comparison!F83</f>
        <v>0</v>
      </c>
      <c r="Y95" s="236">
        <f t="shared" si="11"/>
        <v>-9.4999999999999998E-3</v>
      </c>
      <c r="Z95" s="151"/>
      <c r="AA95" s="151"/>
      <c r="AB95" s="151"/>
      <c r="AC95" s="151"/>
      <c r="AD95" s="151"/>
      <c r="AE95" s="151"/>
      <c r="AF95" s="151"/>
      <c r="AG95" s="151"/>
      <c r="AH95" s="151"/>
      <c r="AI95" s="151"/>
    </row>
    <row r="96" spans="20:35" x14ac:dyDescent="0.2">
      <c r="T96" s="151"/>
      <c r="U96" s="151">
        <f t="shared" si="16"/>
        <v>151</v>
      </c>
      <c r="V96" s="151" t="str">
        <f>Comparison!C84</f>
        <v>Medical</v>
      </c>
      <c r="W96" s="151">
        <f>Comparison!E84</f>
        <v>0</v>
      </c>
      <c r="X96" s="151">
        <f>Comparison!F84</f>
        <v>0</v>
      </c>
      <c r="Y96" s="236">
        <f t="shared" si="11"/>
        <v>-9.5999999999999992E-3</v>
      </c>
      <c r="Z96" s="151"/>
      <c r="AA96" s="151"/>
      <c r="AB96" s="151"/>
      <c r="AC96" s="151"/>
      <c r="AD96" s="151"/>
      <c r="AE96" s="151"/>
      <c r="AF96" s="151"/>
      <c r="AG96" s="151"/>
      <c r="AH96" s="151"/>
      <c r="AI96" s="151"/>
    </row>
    <row r="97" spans="20:35" x14ac:dyDescent="0.2">
      <c r="T97" s="151"/>
      <c r="U97" s="151">
        <f t="shared" si="16"/>
        <v>150</v>
      </c>
      <c r="V97" s="151" t="str">
        <f>Comparison!C85</f>
        <v>Medication</v>
      </c>
      <c r="W97" s="151">
        <f>Comparison!E85</f>
        <v>0</v>
      </c>
      <c r="X97" s="151">
        <f>Comparison!F85</f>
        <v>0</v>
      </c>
      <c r="Y97" s="236">
        <f t="shared" si="11"/>
        <v>-9.7000000000000003E-3</v>
      </c>
      <c r="Z97" s="151"/>
      <c r="AA97" s="151"/>
      <c r="AB97" s="151"/>
      <c r="AC97" s="151"/>
      <c r="AD97" s="151"/>
      <c r="AE97" s="151"/>
      <c r="AF97" s="151"/>
      <c r="AG97" s="151"/>
      <c r="AH97" s="151"/>
      <c r="AI97" s="151"/>
    </row>
    <row r="98" spans="20:35" x14ac:dyDescent="0.2">
      <c r="T98" s="151"/>
      <c r="U98" s="151">
        <f t="shared" si="16"/>
        <v>149</v>
      </c>
      <c r="V98" s="151" t="str">
        <f>Comparison!C86</f>
        <v>Vision/contacts</v>
      </c>
      <c r="W98" s="151">
        <f>Comparison!E86</f>
        <v>0</v>
      </c>
      <c r="X98" s="151">
        <f>Comparison!F86</f>
        <v>0</v>
      </c>
      <c r="Y98" s="236">
        <f t="shared" si="11"/>
        <v>-9.7999999999999997E-3</v>
      </c>
      <c r="Z98" s="151"/>
      <c r="AA98" s="151"/>
      <c r="AB98" s="151"/>
      <c r="AC98" s="151"/>
      <c r="AD98" s="151"/>
      <c r="AE98" s="151"/>
      <c r="AF98" s="151"/>
      <c r="AG98" s="151"/>
      <c r="AH98" s="151"/>
      <c r="AI98" s="151"/>
    </row>
    <row r="99" spans="20:35" x14ac:dyDescent="0.2">
      <c r="T99" s="151"/>
      <c r="U99" s="151">
        <f t="shared" si="16"/>
        <v>148</v>
      </c>
      <c r="V99" s="151" t="str">
        <f>Comparison!C87</f>
        <v>Life Insurance</v>
      </c>
      <c r="W99" s="151">
        <f>Comparison!E87</f>
        <v>0</v>
      </c>
      <c r="X99" s="151">
        <f>Comparison!F87</f>
        <v>0</v>
      </c>
      <c r="Y99" s="236">
        <f t="shared" si="11"/>
        <v>-9.9000000000000008E-3</v>
      </c>
      <c r="Z99" s="151"/>
      <c r="AA99" s="151"/>
      <c r="AB99" s="151"/>
      <c r="AC99" s="151"/>
      <c r="AD99" s="151"/>
      <c r="AE99" s="151"/>
      <c r="AF99" s="151"/>
      <c r="AG99" s="151"/>
      <c r="AH99" s="151"/>
      <c r="AI99" s="151"/>
    </row>
    <row r="100" spans="20:35" x14ac:dyDescent="0.2">
      <c r="T100" s="151"/>
      <c r="U100" s="151">
        <f t="shared" si="16"/>
        <v>147</v>
      </c>
      <c r="V100" s="151" t="str">
        <f>Comparison!C88</f>
        <v>Other</v>
      </c>
      <c r="W100" s="151">
        <f>Comparison!E88</f>
        <v>0</v>
      </c>
      <c r="X100" s="151">
        <f>Comparison!F88</f>
        <v>0</v>
      </c>
      <c r="Y100" s="236">
        <f t="shared" si="11"/>
        <v>-0.01</v>
      </c>
      <c r="Z100" s="151"/>
      <c r="AA100" s="151"/>
      <c r="AB100" s="151"/>
      <c r="AC100" s="151"/>
      <c r="AD100" s="151"/>
      <c r="AE100" s="151"/>
      <c r="AF100" s="151"/>
      <c r="AG100" s="151"/>
      <c r="AH100" s="151"/>
      <c r="AI100" s="151"/>
    </row>
    <row r="101" spans="20:35" x14ac:dyDescent="0.2">
      <c r="T101" s="151"/>
      <c r="U101" s="151">
        <f t="shared" si="16"/>
        <v>146</v>
      </c>
      <c r="V101" s="151" t="str">
        <f>Comparison!C89</f>
        <v>Other</v>
      </c>
      <c r="W101" s="151">
        <f>Comparison!E89</f>
        <v>0</v>
      </c>
      <c r="X101" s="151">
        <f>Comparison!F89</f>
        <v>0</v>
      </c>
      <c r="Y101" s="236">
        <f t="shared" si="11"/>
        <v>-1.01E-2</v>
      </c>
      <c r="Z101" s="151"/>
      <c r="AA101" s="151"/>
      <c r="AB101" s="151"/>
      <c r="AC101" s="151"/>
      <c r="AD101" s="151"/>
      <c r="AE101" s="151"/>
      <c r="AF101" s="151"/>
      <c r="AG101" s="151"/>
      <c r="AH101" s="151"/>
      <c r="AI101" s="151"/>
    </row>
    <row r="102" spans="20:35" x14ac:dyDescent="0.2">
      <c r="T102" s="151"/>
      <c r="U102" s="151">
        <f t="shared" si="16"/>
        <v>145</v>
      </c>
      <c r="V102" s="151" t="str">
        <f>Comparison!C90</f>
        <v>Other</v>
      </c>
      <c r="W102" s="151">
        <f>Comparison!E90</f>
        <v>0</v>
      </c>
      <c r="X102" s="151">
        <f>Comparison!F90</f>
        <v>0</v>
      </c>
      <c r="Y102" s="236">
        <f t="shared" si="11"/>
        <v>-1.0200000000000001E-2</v>
      </c>
      <c r="Z102" s="151"/>
      <c r="AA102" s="151"/>
      <c r="AB102" s="151"/>
      <c r="AC102" s="151"/>
      <c r="AD102" s="151"/>
      <c r="AE102" s="151"/>
      <c r="AF102" s="151"/>
      <c r="AG102" s="151"/>
      <c r="AH102" s="151"/>
      <c r="AI102" s="151"/>
    </row>
    <row r="103" spans="20:35" x14ac:dyDescent="0.2">
      <c r="T103" s="151"/>
      <c r="U103" s="151">
        <f t="shared" si="16"/>
        <v>144</v>
      </c>
      <c r="V103" s="151" t="str">
        <f>Comparison!C91</f>
        <v>Other</v>
      </c>
      <c r="W103" s="151">
        <f>Comparison!E91</f>
        <v>0</v>
      </c>
      <c r="X103" s="151">
        <f>Comparison!F91</f>
        <v>0</v>
      </c>
      <c r="Y103" s="236">
        <f t="shared" si="11"/>
        <v>-1.03E-2</v>
      </c>
      <c r="Z103" s="151"/>
      <c r="AA103" s="151"/>
      <c r="AB103" s="151"/>
      <c r="AC103" s="151"/>
      <c r="AD103" s="151"/>
      <c r="AE103" s="151"/>
      <c r="AF103" s="151"/>
      <c r="AG103" s="151"/>
      <c r="AH103" s="151"/>
      <c r="AI103" s="151"/>
    </row>
    <row r="104" spans="20:35" x14ac:dyDescent="0.2">
      <c r="T104" s="151"/>
      <c r="U104" s="151">
        <f t="shared" si="16"/>
        <v>143</v>
      </c>
      <c r="V104" s="151" t="str">
        <f>Comparison!C92</f>
        <v>Other</v>
      </c>
      <c r="W104" s="151">
        <f>Comparison!E92</f>
        <v>0</v>
      </c>
      <c r="X104" s="151">
        <f>Comparison!F92</f>
        <v>0</v>
      </c>
      <c r="Y104" s="236">
        <f t="shared" si="11"/>
        <v>-1.04E-2</v>
      </c>
      <c r="Z104" s="151"/>
      <c r="AA104" s="151"/>
      <c r="AB104" s="151"/>
      <c r="AC104" s="151"/>
      <c r="AD104" s="151"/>
      <c r="AE104" s="151"/>
      <c r="AF104" s="151"/>
      <c r="AG104" s="151"/>
      <c r="AH104" s="151"/>
      <c r="AI104" s="151"/>
    </row>
    <row r="105" spans="20:35" x14ac:dyDescent="0.2">
      <c r="T105" s="151"/>
      <c r="U105" s="151">
        <f t="shared" si="16"/>
        <v>142</v>
      </c>
      <c r="V105" s="151" t="str">
        <f>Comparison!C93</f>
        <v>Other</v>
      </c>
      <c r="W105" s="151">
        <f>Comparison!E93</f>
        <v>0</v>
      </c>
      <c r="X105" s="151">
        <f>Comparison!F93</f>
        <v>0</v>
      </c>
      <c r="Y105" s="236">
        <f t="shared" si="11"/>
        <v>-1.0500000000000001E-2</v>
      </c>
      <c r="Z105" s="151"/>
      <c r="AA105" s="151"/>
      <c r="AB105" s="151"/>
      <c r="AC105" s="151"/>
      <c r="AD105" s="151"/>
      <c r="AE105" s="151"/>
      <c r="AF105" s="151"/>
      <c r="AG105" s="151"/>
      <c r="AH105" s="151"/>
      <c r="AI105" s="151"/>
    </row>
    <row r="106" spans="20:35" x14ac:dyDescent="0.2">
      <c r="T106" s="151"/>
      <c r="U106" s="151">
        <f t="shared" si="16"/>
        <v>141</v>
      </c>
      <c r="V106" s="151" t="str">
        <f>Comparison!C94</f>
        <v>Other</v>
      </c>
      <c r="W106" s="151">
        <f>Comparison!E94</f>
        <v>0</v>
      </c>
      <c r="X106" s="151">
        <f>Comparison!F94</f>
        <v>0</v>
      </c>
      <c r="Y106" s="236">
        <f t="shared" si="11"/>
        <v>-1.06E-2</v>
      </c>
      <c r="Z106" s="151"/>
      <c r="AA106" s="151"/>
      <c r="AB106" s="151"/>
      <c r="AC106" s="151"/>
      <c r="AD106" s="151"/>
      <c r="AE106" s="151"/>
      <c r="AF106" s="151"/>
      <c r="AG106" s="151"/>
      <c r="AH106" s="151"/>
      <c r="AI106" s="151"/>
    </row>
    <row r="107" spans="20:35" x14ac:dyDescent="0.2">
      <c r="T107" s="151"/>
      <c r="U107" s="151">
        <f t="shared" si="16"/>
        <v>140</v>
      </c>
      <c r="V107" s="151" t="str">
        <f>Comparison!C95</f>
        <v>Other</v>
      </c>
      <c r="W107" s="151">
        <f>Comparison!E95</f>
        <v>0</v>
      </c>
      <c r="X107" s="151">
        <f>Comparison!F95</f>
        <v>0</v>
      </c>
      <c r="Y107" s="236">
        <f t="shared" si="11"/>
        <v>-1.0699999999999999E-2</v>
      </c>
      <c r="Z107" s="151"/>
      <c r="AA107" s="151"/>
      <c r="AB107" s="151"/>
      <c r="AC107" s="151"/>
      <c r="AD107" s="151"/>
      <c r="AE107" s="151"/>
      <c r="AF107" s="151"/>
      <c r="AG107" s="151"/>
      <c r="AH107" s="151"/>
      <c r="AI107" s="151"/>
    </row>
    <row r="108" spans="20:35" x14ac:dyDescent="0.2">
      <c r="T108" s="151"/>
      <c r="U108" s="151">
        <f t="shared" si="16"/>
        <v>139</v>
      </c>
      <c r="V108" s="151" t="str">
        <f>Comparison!C96</f>
        <v>Other</v>
      </c>
      <c r="W108" s="151">
        <f>Comparison!E96</f>
        <v>0</v>
      </c>
      <c r="X108" s="151">
        <f>Comparison!F96</f>
        <v>0</v>
      </c>
      <c r="Y108" s="236">
        <f t="shared" ref="Y108:Y171" si="17">W108-X108-ROW()/10000</f>
        <v>-1.0800000000000001E-2</v>
      </c>
      <c r="Z108" s="151"/>
      <c r="AA108" s="151"/>
      <c r="AB108" s="151"/>
      <c r="AC108" s="151"/>
      <c r="AD108" s="151"/>
      <c r="AE108" s="151"/>
      <c r="AF108" s="151"/>
      <c r="AG108" s="151"/>
      <c r="AH108" s="151"/>
      <c r="AI108" s="151"/>
    </row>
    <row r="109" spans="20:35" x14ac:dyDescent="0.2">
      <c r="T109" s="151"/>
      <c r="U109" s="151">
        <f t="shared" si="16"/>
        <v>138</v>
      </c>
      <c r="V109" s="151" t="str">
        <f>Comparison!C97</f>
        <v>Other</v>
      </c>
      <c r="W109" s="151">
        <f>Comparison!E97</f>
        <v>0</v>
      </c>
      <c r="X109" s="151">
        <f>Comparison!F97</f>
        <v>0</v>
      </c>
      <c r="Y109" s="236">
        <f t="shared" si="17"/>
        <v>-1.09E-2</v>
      </c>
      <c r="Z109" s="151"/>
      <c r="AA109" s="151"/>
      <c r="AB109" s="151"/>
      <c r="AC109" s="151"/>
      <c r="AD109" s="151"/>
      <c r="AE109" s="151"/>
      <c r="AF109" s="151"/>
      <c r="AG109" s="151"/>
      <c r="AH109" s="151"/>
      <c r="AI109" s="151"/>
    </row>
    <row r="110" spans="20:35" x14ac:dyDescent="0.2">
      <c r="T110" s="151"/>
      <c r="U110" s="151"/>
      <c r="V110" s="151"/>
      <c r="W110" s="151"/>
      <c r="X110" s="151"/>
      <c r="Y110" s="236"/>
      <c r="Z110" s="151"/>
      <c r="AA110" s="151"/>
      <c r="AB110" s="151"/>
      <c r="AC110" s="151"/>
      <c r="AD110" s="151"/>
      <c r="AE110" s="151"/>
      <c r="AF110" s="151"/>
      <c r="AG110" s="151"/>
      <c r="AH110" s="151"/>
      <c r="AI110" s="151"/>
    </row>
    <row r="111" spans="20:35" x14ac:dyDescent="0.2">
      <c r="T111" s="151"/>
      <c r="U111" s="151"/>
      <c r="V111" s="151"/>
      <c r="W111" s="151"/>
      <c r="X111" s="151"/>
      <c r="Y111" s="236"/>
      <c r="Z111" s="151"/>
      <c r="AA111" s="151"/>
      <c r="AB111" s="151"/>
      <c r="AC111" s="151"/>
      <c r="AD111" s="151"/>
      <c r="AE111" s="151"/>
      <c r="AF111" s="151"/>
      <c r="AG111" s="151"/>
      <c r="AH111" s="151"/>
      <c r="AI111" s="151"/>
    </row>
    <row r="112" spans="20:35" x14ac:dyDescent="0.2">
      <c r="T112" s="151"/>
      <c r="U112" s="151">
        <f t="shared" ref="U112:U126" si="18">RANK(Y112,Y$43:Y$264,1)</f>
        <v>137</v>
      </c>
      <c r="V112" s="151" t="str">
        <f>Comparison!C100</f>
        <v>Memberships</v>
      </c>
      <c r="W112" s="151">
        <f>Comparison!E100</f>
        <v>0</v>
      </c>
      <c r="X112" s="151">
        <f>Comparison!F100</f>
        <v>0</v>
      </c>
      <c r="Y112" s="236">
        <f t="shared" si="17"/>
        <v>-1.12E-2</v>
      </c>
      <c r="Z112" s="151"/>
      <c r="AA112" s="151"/>
      <c r="AB112" s="151"/>
      <c r="AC112" s="151"/>
      <c r="AD112" s="151"/>
      <c r="AE112" s="151"/>
      <c r="AF112" s="151"/>
      <c r="AG112" s="151"/>
      <c r="AH112" s="151"/>
      <c r="AI112" s="151"/>
    </row>
    <row r="113" spans="20:35" x14ac:dyDescent="0.2">
      <c r="T113" s="151"/>
      <c r="U113" s="151">
        <f t="shared" si="18"/>
        <v>136</v>
      </c>
      <c r="V113" s="151" t="str">
        <f>Comparison!C101</f>
        <v>Events</v>
      </c>
      <c r="W113" s="151">
        <f>Comparison!E101</f>
        <v>0</v>
      </c>
      <c r="X113" s="151">
        <f>Comparison!F101</f>
        <v>0</v>
      </c>
      <c r="Y113" s="236">
        <f t="shared" si="17"/>
        <v>-1.1299999999999999E-2</v>
      </c>
      <c r="Z113" s="151"/>
      <c r="AA113" s="151"/>
      <c r="AB113" s="151"/>
      <c r="AC113" s="151"/>
      <c r="AD113" s="151"/>
      <c r="AE113" s="151"/>
      <c r="AF113" s="151"/>
      <c r="AG113" s="151"/>
      <c r="AH113" s="151"/>
      <c r="AI113" s="151"/>
    </row>
    <row r="114" spans="20:35" x14ac:dyDescent="0.2">
      <c r="T114" s="151"/>
      <c r="U114" s="151">
        <f t="shared" si="18"/>
        <v>135</v>
      </c>
      <c r="V114" s="151" t="str">
        <f>Comparison!C102</f>
        <v>Subscriptions</v>
      </c>
      <c r="W114" s="151">
        <f>Comparison!E102</f>
        <v>0</v>
      </c>
      <c r="X114" s="151">
        <f>Comparison!F102</f>
        <v>0</v>
      </c>
      <c r="Y114" s="236">
        <f t="shared" si="17"/>
        <v>-1.14E-2</v>
      </c>
      <c r="Z114" s="151"/>
      <c r="AA114" s="151"/>
      <c r="AB114" s="151"/>
      <c r="AC114" s="151"/>
      <c r="AD114" s="151"/>
      <c r="AE114" s="151"/>
      <c r="AF114" s="151"/>
      <c r="AG114" s="151"/>
      <c r="AH114" s="151"/>
      <c r="AI114" s="151"/>
    </row>
    <row r="115" spans="20:35" x14ac:dyDescent="0.2">
      <c r="T115" s="151"/>
      <c r="U115" s="151">
        <f t="shared" si="18"/>
        <v>134</v>
      </c>
      <c r="V115" s="151" t="str">
        <f>Comparison!C103</f>
        <v>Movies</v>
      </c>
      <c r="W115" s="151">
        <f>Comparison!E103</f>
        <v>0</v>
      </c>
      <c r="X115" s="151">
        <f>Comparison!F103</f>
        <v>0</v>
      </c>
      <c r="Y115" s="236">
        <f t="shared" si="17"/>
        <v>-1.15E-2</v>
      </c>
      <c r="Z115" s="151"/>
      <c r="AA115" s="151"/>
      <c r="AB115" s="151"/>
      <c r="AC115" s="151"/>
      <c r="AD115" s="151"/>
      <c r="AE115" s="151"/>
      <c r="AF115" s="151"/>
      <c r="AG115" s="151"/>
      <c r="AH115" s="151"/>
      <c r="AI115" s="151"/>
    </row>
    <row r="116" spans="20:35" x14ac:dyDescent="0.2">
      <c r="T116" s="151"/>
      <c r="U116" s="151">
        <f t="shared" si="18"/>
        <v>133</v>
      </c>
      <c r="V116" s="151" t="str">
        <f>Comparison!C104</f>
        <v>Music</v>
      </c>
      <c r="W116" s="151">
        <f>Comparison!E104</f>
        <v>0</v>
      </c>
      <c r="X116" s="151">
        <f>Comparison!F104</f>
        <v>0</v>
      </c>
      <c r="Y116" s="236">
        <f t="shared" si="17"/>
        <v>-1.1599999999999999E-2</v>
      </c>
      <c r="Z116" s="151"/>
      <c r="AA116" s="151"/>
      <c r="AB116" s="151"/>
      <c r="AC116" s="151"/>
      <c r="AD116" s="151"/>
      <c r="AE116" s="151"/>
      <c r="AF116" s="151"/>
      <c r="AG116" s="151"/>
      <c r="AH116" s="151"/>
      <c r="AI116" s="151"/>
    </row>
    <row r="117" spans="20:35" x14ac:dyDescent="0.2">
      <c r="T117" s="151"/>
      <c r="U117" s="151">
        <f t="shared" si="18"/>
        <v>132</v>
      </c>
      <c r="V117" s="151" t="str">
        <f>Comparison!C105</f>
        <v>Hobbies</v>
      </c>
      <c r="W117" s="151">
        <f>Comparison!E105</f>
        <v>0</v>
      </c>
      <c r="X117" s="151">
        <f>Comparison!F105</f>
        <v>0</v>
      </c>
      <c r="Y117" s="236">
        <f t="shared" si="17"/>
        <v>-1.17E-2</v>
      </c>
      <c r="Z117" s="151"/>
      <c r="AA117" s="151"/>
      <c r="AB117" s="151"/>
      <c r="AC117" s="151"/>
      <c r="AD117" s="151"/>
      <c r="AE117" s="151"/>
      <c r="AF117" s="151"/>
      <c r="AG117" s="151"/>
      <c r="AH117" s="151"/>
      <c r="AI117" s="151"/>
    </row>
    <row r="118" spans="20:35" x14ac:dyDescent="0.2">
      <c r="T118" s="151"/>
      <c r="U118" s="151">
        <f t="shared" si="18"/>
        <v>131</v>
      </c>
      <c r="V118" s="151" t="str">
        <f>Comparison!C106</f>
        <v>Travel/ Vacation</v>
      </c>
      <c r="W118" s="151">
        <f>Comparison!E106</f>
        <v>0</v>
      </c>
      <c r="X118" s="151">
        <f>Comparison!F106</f>
        <v>0</v>
      </c>
      <c r="Y118" s="236">
        <f t="shared" si="17"/>
        <v>-1.18E-2</v>
      </c>
      <c r="Z118" s="151"/>
      <c r="AA118" s="151"/>
      <c r="AB118" s="151"/>
      <c r="AC118" s="151"/>
      <c r="AD118" s="151"/>
      <c r="AE118" s="151"/>
      <c r="AF118" s="151"/>
      <c r="AG118" s="151"/>
      <c r="AH118" s="151"/>
      <c r="AI118" s="151"/>
    </row>
    <row r="119" spans="20:35" x14ac:dyDescent="0.2">
      <c r="T119" s="151"/>
      <c r="U119" s="151">
        <f t="shared" si="18"/>
        <v>130</v>
      </c>
      <c r="V119" s="151" t="str">
        <f>Comparison!C107</f>
        <v>Other</v>
      </c>
      <c r="W119" s="151">
        <f>Comparison!E107</f>
        <v>0</v>
      </c>
      <c r="X119" s="151">
        <f>Comparison!F107</f>
        <v>0</v>
      </c>
      <c r="Y119" s="236">
        <f t="shared" si="17"/>
        <v>-1.1900000000000001E-2</v>
      </c>
      <c r="Z119" s="151"/>
      <c r="AA119" s="151"/>
      <c r="AB119" s="151"/>
      <c r="AC119" s="151"/>
      <c r="AD119" s="151"/>
      <c r="AE119" s="151"/>
      <c r="AF119" s="151"/>
      <c r="AG119" s="151"/>
      <c r="AH119" s="151"/>
      <c r="AI119" s="151"/>
    </row>
    <row r="120" spans="20:35" x14ac:dyDescent="0.2">
      <c r="T120" s="151"/>
      <c r="U120" s="151">
        <f t="shared" si="18"/>
        <v>129</v>
      </c>
      <c r="V120" s="151" t="str">
        <f>Comparison!C108</f>
        <v>Other</v>
      </c>
      <c r="W120" s="151">
        <f>Comparison!E108</f>
        <v>0</v>
      </c>
      <c r="X120" s="151">
        <f>Comparison!F108</f>
        <v>0</v>
      </c>
      <c r="Y120" s="236">
        <f t="shared" si="17"/>
        <v>-1.2E-2</v>
      </c>
      <c r="Z120" s="151"/>
      <c r="AA120" s="151"/>
      <c r="AB120" s="151"/>
      <c r="AC120" s="151"/>
      <c r="AD120" s="151"/>
      <c r="AE120" s="151"/>
      <c r="AF120" s="151"/>
      <c r="AG120" s="151"/>
      <c r="AH120" s="151"/>
      <c r="AI120" s="151"/>
    </row>
    <row r="121" spans="20:35" x14ac:dyDescent="0.2">
      <c r="T121" s="151"/>
      <c r="U121" s="151">
        <f t="shared" si="18"/>
        <v>128</v>
      </c>
      <c r="V121" s="151" t="str">
        <f>Comparison!C109</f>
        <v>Other</v>
      </c>
      <c r="W121" s="151">
        <f>Comparison!E109</f>
        <v>0</v>
      </c>
      <c r="X121" s="151">
        <f>Comparison!F109</f>
        <v>0</v>
      </c>
      <c r="Y121" s="236">
        <f t="shared" si="17"/>
        <v>-1.21E-2</v>
      </c>
      <c r="Z121" s="151"/>
      <c r="AA121" s="151"/>
      <c r="AB121" s="151"/>
      <c r="AC121" s="151"/>
      <c r="AD121" s="151"/>
      <c r="AE121" s="151"/>
      <c r="AF121" s="151"/>
      <c r="AG121" s="151"/>
      <c r="AH121" s="151"/>
      <c r="AI121" s="151"/>
    </row>
    <row r="122" spans="20:35" x14ac:dyDescent="0.2">
      <c r="T122" s="151"/>
      <c r="U122" s="151">
        <f t="shared" si="18"/>
        <v>127</v>
      </c>
      <c r="V122" s="151" t="str">
        <f>Comparison!C110</f>
        <v>Other</v>
      </c>
      <c r="W122" s="151">
        <f>Comparison!E110</f>
        <v>0</v>
      </c>
      <c r="X122" s="151">
        <f>Comparison!F110</f>
        <v>0</v>
      </c>
      <c r="Y122" s="236">
        <f t="shared" si="17"/>
        <v>-1.2200000000000001E-2</v>
      </c>
      <c r="Z122" s="151"/>
      <c r="AA122" s="151"/>
      <c r="AB122" s="151"/>
      <c r="AC122" s="151"/>
      <c r="AD122" s="151"/>
      <c r="AE122" s="151"/>
      <c r="AF122" s="151"/>
      <c r="AG122" s="151"/>
      <c r="AH122" s="151"/>
      <c r="AI122" s="151"/>
    </row>
    <row r="123" spans="20:35" x14ac:dyDescent="0.2">
      <c r="T123" s="151"/>
      <c r="U123" s="151">
        <f t="shared" si="18"/>
        <v>126</v>
      </c>
      <c r="V123" s="151" t="str">
        <f>Comparison!C111</f>
        <v>Other</v>
      </c>
      <c r="W123" s="151">
        <f>Comparison!E111</f>
        <v>0</v>
      </c>
      <c r="X123" s="151">
        <f>Comparison!F111</f>
        <v>0</v>
      </c>
      <c r="Y123" s="236">
        <f t="shared" si="17"/>
        <v>-1.23E-2</v>
      </c>
      <c r="Z123" s="151"/>
      <c r="AA123" s="151"/>
      <c r="AB123" s="151"/>
      <c r="AC123" s="151"/>
      <c r="AD123" s="151"/>
      <c r="AE123" s="151"/>
      <c r="AF123" s="151"/>
      <c r="AG123" s="151"/>
      <c r="AH123" s="151"/>
      <c r="AI123" s="151"/>
    </row>
    <row r="124" spans="20:35" x14ac:dyDescent="0.2">
      <c r="T124" s="151"/>
      <c r="U124" s="151">
        <f t="shared" si="18"/>
        <v>125</v>
      </c>
      <c r="V124" s="151" t="str">
        <f>Comparison!C112</f>
        <v>Other</v>
      </c>
      <c r="W124" s="151">
        <f>Comparison!E112</f>
        <v>0</v>
      </c>
      <c r="X124" s="151">
        <f>Comparison!F112</f>
        <v>0</v>
      </c>
      <c r="Y124" s="236">
        <f t="shared" si="17"/>
        <v>-1.24E-2</v>
      </c>
      <c r="Z124" s="151"/>
      <c r="AA124" s="151"/>
      <c r="AB124" s="151"/>
      <c r="AC124" s="151"/>
      <c r="AD124" s="151"/>
      <c r="AE124" s="151"/>
      <c r="AF124" s="151"/>
      <c r="AG124" s="151"/>
      <c r="AH124" s="151"/>
      <c r="AI124" s="151"/>
    </row>
    <row r="125" spans="20:35" x14ac:dyDescent="0.2">
      <c r="T125" s="151"/>
      <c r="U125" s="151">
        <f t="shared" si="18"/>
        <v>124</v>
      </c>
      <c r="V125" s="151" t="str">
        <f>Comparison!C113</f>
        <v>Other</v>
      </c>
      <c r="W125" s="151">
        <f>Comparison!E113</f>
        <v>0</v>
      </c>
      <c r="X125" s="151">
        <f>Comparison!F113</f>
        <v>0</v>
      </c>
      <c r="Y125" s="236">
        <f t="shared" si="17"/>
        <v>-1.2500000000000001E-2</v>
      </c>
      <c r="Z125" s="151"/>
      <c r="AA125" s="151"/>
      <c r="AB125" s="151"/>
      <c r="AC125" s="151"/>
      <c r="AD125" s="151"/>
      <c r="AE125" s="151"/>
      <c r="AF125" s="151"/>
      <c r="AG125" s="151"/>
      <c r="AH125" s="151"/>
      <c r="AI125" s="151"/>
    </row>
    <row r="126" spans="20:35" x14ac:dyDescent="0.2">
      <c r="T126" s="151"/>
      <c r="U126" s="151">
        <f t="shared" si="18"/>
        <v>123</v>
      </c>
      <c r="V126" s="151" t="str">
        <f>Comparison!C114</f>
        <v>Other</v>
      </c>
      <c r="W126" s="151">
        <f>Comparison!E114</f>
        <v>0</v>
      </c>
      <c r="X126" s="151">
        <f>Comparison!F114</f>
        <v>0</v>
      </c>
      <c r="Y126" s="236">
        <f t="shared" si="17"/>
        <v>-1.26E-2</v>
      </c>
      <c r="Z126" s="151"/>
      <c r="AA126" s="151"/>
      <c r="AB126" s="151"/>
      <c r="AC126" s="151"/>
      <c r="AD126" s="151"/>
      <c r="AE126" s="151"/>
      <c r="AF126" s="151"/>
      <c r="AG126" s="151"/>
      <c r="AH126" s="151"/>
      <c r="AI126" s="151"/>
    </row>
    <row r="127" spans="20:35" x14ac:dyDescent="0.2">
      <c r="T127" s="151"/>
      <c r="U127" s="151"/>
      <c r="V127" s="151"/>
      <c r="W127" s="151"/>
      <c r="X127" s="151"/>
      <c r="Y127" s="236"/>
      <c r="Z127" s="151"/>
      <c r="AA127" s="151"/>
      <c r="AB127" s="151"/>
      <c r="AC127" s="151"/>
      <c r="AD127" s="151"/>
      <c r="AE127" s="151"/>
      <c r="AF127" s="151"/>
      <c r="AG127" s="151"/>
      <c r="AH127" s="151"/>
      <c r="AI127" s="151"/>
    </row>
    <row r="128" spans="20:35" x14ac:dyDescent="0.2">
      <c r="T128" s="151"/>
      <c r="U128" s="151"/>
      <c r="V128" s="151"/>
      <c r="W128" s="151"/>
      <c r="X128" s="151"/>
      <c r="Y128" s="236"/>
      <c r="Z128" s="151"/>
      <c r="AA128" s="151"/>
      <c r="AB128" s="151"/>
      <c r="AC128" s="151"/>
      <c r="AD128" s="151"/>
      <c r="AE128" s="151"/>
      <c r="AF128" s="151"/>
      <c r="AG128" s="151"/>
      <c r="AH128" s="151"/>
      <c r="AI128" s="151"/>
    </row>
    <row r="129" spans="20:35" x14ac:dyDescent="0.2">
      <c r="T129" s="151"/>
      <c r="U129" s="151">
        <f t="shared" ref="U129:U143" si="19">RANK(Y129,Y$43:Y$264,1)</f>
        <v>122</v>
      </c>
      <c r="V129" s="151" t="str">
        <f>Comparison!C117</f>
        <v>Dining out</v>
      </c>
      <c r="W129" s="151">
        <f>Comparison!E117</f>
        <v>0</v>
      </c>
      <c r="X129" s="151">
        <f>Comparison!F117</f>
        <v>0</v>
      </c>
      <c r="Y129" s="236">
        <f t="shared" si="17"/>
        <v>-1.29E-2</v>
      </c>
      <c r="Z129" s="151"/>
      <c r="AA129" s="151"/>
      <c r="AB129" s="151"/>
      <c r="AC129" s="151"/>
      <c r="AD129" s="151"/>
      <c r="AE129" s="151"/>
      <c r="AF129" s="151"/>
      <c r="AG129" s="151"/>
      <c r="AH129" s="151"/>
      <c r="AI129" s="151"/>
    </row>
    <row r="130" spans="20:35" x14ac:dyDescent="0.2">
      <c r="T130" s="151"/>
      <c r="U130" s="151">
        <f t="shared" si="19"/>
        <v>121</v>
      </c>
      <c r="V130" s="151" t="str">
        <f>Comparison!C118</f>
        <v>Coffee</v>
      </c>
      <c r="W130" s="151">
        <f>Comparison!E118</f>
        <v>0</v>
      </c>
      <c r="X130" s="151">
        <f>Comparison!F118</f>
        <v>0</v>
      </c>
      <c r="Y130" s="236">
        <f t="shared" si="17"/>
        <v>-1.2999999999999999E-2</v>
      </c>
      <c r="Z130" s="151"/>
      <c r="AA130" s="151"/>
      <c r="AB130" s="151"/>
      <c r="AC130" s="151"/>
      <c r="AD130" s="151"/>
      <c r="AE130" s="151"/>
      <c r="AF130" s="151"/>
      <c r="AG130" s="151"/>
      <c r="AH130" s="151"/>
      <c r="AI130" s="151"/>
    </row>
    <row r="131" spans="20:35" x14ac:dyDescent="0.2">
      <c r="T131" s="151"/>
      <c r="U131" s="151">
        <f t="shared" si="19"/>
        <v>120</v>
      </c>
      <c r="V131" s="151" t="str">
        <f>Comparison!C119</f>
        <v>Takeout</v>
      </c>
      <c r="W131" s="151">
        <f>Comparison!E119</f>
        <v>0</v>
      </c>
      <c r="X131" s="151">
        <f>Comparison!F119</f>
        <v>0</v>
      </c>
      <c r="Y131" s="236">
        <f t="shared" si="17"/>
        <v>-1.3100000000000001E-2</v>
      </c>
      <c r="Z131" s="151"/>
      <c r="AA131" s="151"/>
      <c r="AB131" s="151"/>
      <c r="AC131" s="151"/>
      <c r="AD131" s="151"/>
      <c r="AE131" s="151"/>
      <c r="AF131" s="151"/>
      <c r="AG131" s="151"/>
      <c r="AH131" s="151"/>
      <c r="AI131" s="151"/>
    </row>
    <row r="132" spans="20:35" x14ac:dyDescent="0.2">
      <c r="T132" s="151"/>
      <c r="U132" s="151">
        <f t="shared" si="19"/>
        <v>119</v>
      </c>
      <c r="V132" s="151" t="str">
        <f>Comparison!C120</f>
        <v>fast food</v>
      </c>
      <c r="W132" s="151">
        <f>Comparison!E120</f>
        <v>0</v>
      </c>
      <c r="X132" s="151">
        <f>Comparison!F120</f>
        <v>0</v>
      </c>
      <c r="Y132" s="236">
        <f t="shared" si="17"/>
        <v>-1.32E-2</v>
      </c>
      <c r="Z132" s="151"/>
      <c r="AA132" s="151"/>
      <c r="AB132" s="151"/>
      <c r="AC132" s="151"/>
      <c r="AD132" s="151"/>
      <c r="AE132" s="151"/>
      <c r="AF132" s="151"/>
      <c r="AG132" s="151"/>
      <c r="AH132" s="151"/>
      <c r="AI132" s="151"/>
    </row>
    <row r="133" spans="20:35" x14ac:dyDescent="0.2">
      <c r="T133" s="151"/>
      <c r="U133" s="151">
        <f t="shared" si="19"/>
        <v>118</v>
      </c>
      <c r="V133" s="151" t="str">
        <f>Comparison!C121</f>
        <v>Lunch at work</v>
      </c>
      <c r="W133" s="151">
        <f>Comparison!E121</f>
        <v>0</v>
      </c>
      <c r="X133" s="151">
        <f>Comparison!F121</f>
        <v>0</v>
      </c>
      <c r="Y133" s="236">
        <f t="shared" si="17"/>
        <v>-1.3299999999999999E-2</v>
      </c>
      <c r="Z133" s="151"/>
      <c r="AA133" s="151"/>
      <c r="AB133" s="151"/>
      <c r="AC133" s="151"/>
      <c r="AD133" s="151"/>
      <c r="AE133" s="151"/>
      <c r="AF133" s="151"/>
      <c r="AG133" s="151"/>
      <c r="AH133" s="151"/>
      <c r="AI133" s="151"/>
    </row>
    <row r="134" spans="20:35" x14ac:dyDescent="0.2">
      <c r="T134" s="151"/>
      <c r="U134" s="151">
        <f t="shared" si="19"/>
        <v>117</v>
      </c>
      <c r="V134" s="151" t="str">
        <f>Comparison!C122</f>
        <v>Other</v>
      </c>
      <c r="W134" s="151">
        <f>Comparison!E122</f>
        <v>0</v>
      </c>
      <c r="X134" s="151">
        <f>Comparison!F122</f>
        <v>0</v>
      </c>
      <c r="Y134" s="236">
        <f t="shared" si="17"/>
        <v>-1.34E-2</v>
      </c>
      <c r="Z134" s="151"/>
      <c r="AA134" s="151"/>
      <c r="AB134" s="151"/>
      <c r="AC134" s="151"/>
      <c r="AD134" s="151"/>
      <c r="AE134" s="151"/>
      <c r="AF134" s="151"/>
      <c r="AG134" s="151"/>
      <c r="AH134" s="151"/>
      <c r="AI134" s="151"/>
    </row>
    <row r="135" spans="20:35" x14ac:dyDescent="0.2">
      <c r="T135" s="151"/>
      <c r="U135" s="151">
        <f t="shared" si="19"/>
        <v>116</v>
      </c>
      <c r="V135" s="151" t="str">
        <f>Comparison!C123</f>
        <v>Other</v>
      </c>
      <c r="W135" s="151">
        <f>Comparison!E123</f>
        <v>0</v>
      </c>
      <c r="X135" s="151">
        <f>Comparison!F123</f>
        <v>0</v>
      </c>
      <c r="Y135" s="236">
        <f t="shared" si="17"/>
        <v>-1.35E-2</v>
      </c>
      <c r="Z135" s="151"/>
      <c r="AA135" s="151"/>
      <c r="AB135" s="151"/>
      <c r="AC135" s="151"/>
      <c r="AD135" s="151"/>
      <c r="AE135" s="151"/>
      <c r="AF135" s="151"/>
      <c r="AG135" s="151"/>
      <c r="AH135" s="151"/>
      <c r="AI135" s="151"/>
    </row>
    <row r="136" spans="20:35" x14ac:dyDescent="0.2">
      <c r="T136" s="151"/>
      <c r="U136" s="151">
        <f t="shared" si="19"/>
        <v>115</v>
      </c>
      <c r="V136" s="151" t="str">
        <f>Comparison!C124</f>
        <v>Other</v>
      </c>
      <c r="W136" s="151">
        <f>Comparison!E124</f>
        <v>0</v>
      </c>
      <c r="X136" s="151">
        <f>Comparison!F124</f>
        <v>0</v>
      </c>
      <c r="Y136" s="236">
        <f t="shared" si="17"/>
        <v>-1.3599999999999999E-2</v>
      </c>
      <c r="Z136" s="151"/>
      <c r="AA136" s="151"/>
      <c r="AB136" s="151"/>
      <c r="AC136" s="151"/>
      <c r="AD136" s="151"/>
      <c r="AE136" s="151"/>
      <c r="AF136" s="151"/>
      <c r="AG136" s="151"/>
      <c r="AH136" s="151"/>
      <c r="AI136" s="151"/>
    </row>
    <row r="137" spans="20:35" x14ac:dyDescent="0.2">
      <c r="T137" s="151"/>
      <c r="U137" s="151">
        <f t="shared" si="19"/>
        <v>114</v>
      </c>
      <c r="V137" s="151" t="str">
        <f>Comparison!C125</f>
        <v>Other</v>
      </c>
      <c r="W137" s="151">
        <f>Comparison!E125</f>
        <v>0</v>
      </c>
      <c r="X137" s="151">
        <f>Comparison!F125</f>
        <v>0</v>
      </c>
      <c r="Y137" s="236">
        <f t="shared" si="17"/>
        <v>-1.37E-2</v>
      </c>
      <c r="Z137" s="151"/>
      <c r="AA137" s="151"/>
      <c r="AB137" s="151"/>
      <c r="AC137" s="151"/>
      <c r="AD137" s="151"/>
      <c r="AE137" s="151"/>
      <c r="AF137" s="151"/>
      <c r="AG137" s="151"/>
      <c r="AH137" s="151"/>
      <c r="AI137" s="151"/>
    </row>
    <row r="138" spans="20:35" x14ac:dyDescent="0.2">
      <c r="T138" s="151"/>
      <c r="U138" s="151">
        <f t="shared" si="19"/>
        <v>113</v>
      </c>
      <c r="V138" s="151" t="str">
        <f>Comparison!C126</f>
        <v>Other</v>
      </c>
      <c r="W138" s="151">
        <f>Comparison!E126</f>
        <v>0</v>
      </c>
      <c r="X138" s="151">
        <f>Comparison!F126</f>
        <v>0</v>
      </c>
      <c r="Y138" s="236">
        <f t="shared" si="17"/>
        <v>-1.38E-2</v>
      </c>
      <c r="Z138" s="151"/>
      <c r="AA138" s="151"/>
      <c r="AB138" s="151"/>
      <c r="AC138" s="151"/>
      <c r="AD138" s="151"/>
      <c r="AE138" s="151"/>
      <c r="AF138" s="151"/>
      <c r="AG138" s="151"/>
      <c r="AH138" s="151"/>
      <c r="AI138" s="151"/>
    </row>
    <row r="139" spans="20:35" x14ac:dyDescent="0.2">
      <c r="T139" s="151"/>
      <c r="U139" s="151">
        <f t="shared" si="19"/>
        <v>112</v>
      </c>
      <c r="V139" s="151" t="str">
        <f>Comparison!C127</f>
        <v>Other</v>
      </c>
      <c r="W139" s="151">
        <f>Comparison!E127</f>
        <v>0</v>
      </c>
      <c r="X139" s="151">
        <f>Comparison!F127</f>
        <v>0</v>
      </c>
      <c r="Y139" s="236">
        <f t="shared" si="17"/>
        <v>-1.3899999999999999E-2</v>
      </c>
      <c r="Z139" s="151"/>
      <c r="AA139" s="151"/>
      <c r="AB139" s="151"/>
      <c r="AC139" s="151"/>
      <c r="AD139" s="151"/>
      <c r="AE139" s="151"/>
      <c r="AF139" s="151"/>
      <c r="AG139" s="151"/>
      <c r="AH139" s="151"/>
      <c r="AI139" s="151"/>
    </row>
    <row r="140" spans="20:35" x14ac:dyDescent="0.2">
      <c r="T140" s="151"/>
      <c r="U140" s="151">
        <f t="shared" si="19"/>
        <v>111</v>
      </c>
      <c r="V140" s="151" t="str">
        <f>Comparison!C128</f>
        <v>Other</v>
      </c>
      <c r="W140" s="151">
        <f>Comparison!E128</f>
        <v>0</v>
      </c>
      <c r="X140" s="151">
        <f>Comparison!F128</f>
        <v>0</v>
      </c>
      <c r="Y140" s="236">
        <f t="shared" si="17"/>
        <v>-1.4E-2</v>
      </c>
      <c r="Z140" s="151"/>
      <c r="AA140" s="151"/>
      <c r="AB140" s="151"/>
      <c r="AC140" s="151"/>
      <c r="AD140" s="151"/>
      <c r="AE140" s="151"/>
      <c r="AF140" s="151"/>
      <c r="AG140" s="151"/>
      <c r="AH140" s="151"/>
      <c r="AI140" s="151"/>
    </row>
    <row r="141" spans="20:35" x14ac:dyDescent="0.2">
      <c r="T141" s="151"/>
      <c r="U141" s="151">
        <f t="shared" si="19"/>
        <v>110</v>
      </c>
      <c r="V141" s="151" t="str">
        <f>Comparison!C129</f>
        <v>Other</v>
      </c>
      <c r="W141" s="151">
        <f>Comparison!E129</f>
        <v>0</v>
      </c>
      <c r="X141" s="151">
        <f>Comparison!F129</f>
        <v>0</v>
      </c>
      <c r="Y141" s="236">
        <f t="shared" si="17"/>
        <v>-1.41E-2</v>
      </c>
      <c r="Z141" s="151"/>
      <c r="AA141" s="151"/>
      <c r="AB141" s="151"/>
      <c r="AC141" s="151"/>
      <c r="AD141" s="151"/>
      <c r="AE141" s="151"/>
      <c r="AF141" s="151"/>
      <c r="AG141" s="151"/>
      <c r="AH141" s="151"/>
      <c r="AI141" s="151"/>
    </row>
    <row r="142" spans="20:35" x14ac:dyDescent="0.2">
      <c r="T142" s="151"/>
      <c r="U142" s="151">
        <f t="shared" si="19"/>
        <v>109</v>
      </c>
      <c r="V142" s="151" t="str">
        <f>Comparison!C130</f>
        <v>Other</v>
      </c>
      <c r="W142" s="151">
        <f>Comparison!E130</f>
        <v>0</v>
      </c>
      <c r="X142" s="151">
        <f>Comparison!F130</f>
        <v>0</v>
      </c>
      <c r="Y142" s="236">
        <f t="shared" si="17"/>
        <v>-1.4200000000000001E-2</v>
      </c>
      <c r="Z142" s="151"/>
      <c r="AA142" s="151"/>
      <c r="AB142" s="151"/>
      <c r="AC142" s="151"/>
      <c r="AD142" s="151"/>
      <c r="AE142" s="151"/>
      <c r="AF142" s="151"/>
      <c r="AG142" s="151"/>
      <c r="AH142" s="151"/>
      <c r="AI142" s="151"/>
    </row>
    <row r="143" spans="20:35" x14ac:dyDescent="0.2">
      <c r="T143" s="151"/>
      <c r="U143" s="151">
        <f t="shared" si="19"/>
        <v>108</v>
      </c>
      <c r="V143" s="151" t="str">
        <f>Comparison!C131</f>
        <v>Other</v>
      </c>
      <c r="W143" s="151">
        <f>Comparison!E131</f>
        <v>0</v>
      </c>
      <c r="X143" s="151">
        <f>Comparison!F131</f>
        <v>0</v>
      </c>
      <c r="Y143" s="236">
        <f t="shared" si="17"/>
        <v>-1.43E-2</v>
      </c>
      <c r="Z143" s="151"/>
      <c r="AA143" s="151"/>
      <c r="AB143" s="151"/>
      <c r="AC143" s="151"/>
      <c r="AD143" s="151"/>
      <c r="AE143" s="151"/>
      <c r="AF143" s="151"/>
      <c r="AG143" s="151"/>
      <c r="AH143" s="151"/>
      <c r="AI143" s="151"/>
    </row>
    <row r="144" spans="20:35" x14ac:dyDescent="0.2">
      <c r="T144" s="151"/>
      <c r="U144" s="151"/>
      <c r="V144" s="151"/>
      <c r="W144" s="151"/>
      <c r="X144" s="151"/>
      <c r="Y144" s="236"/>
      <c r="Z144" s="151"/>
      <c r="AA144" s="151"/>
      <c r="AB144" s="151"/>
      <c r="AC144" s="151"/>
      <c r="AD144" s="151"/>
      <c r="AE144" s="151"/>
      <c r="AF144" s="151"/>
      <c r="AG144" s="151"/>
      <c r="AH144" s="151"/>
      <c r="AI144" s="151"/>
    </row>
    <row r="145" spans="20:35" x14ac:dyDescent="0.2">
      <c r="T145" s="151"/>
      <c r="U145" s="151"/>
      <c r="V145" s="151"/>
      <c r="W145" s="151"/>
      <c r="X145" s="151"/>
      <c r="Y145" s="236"/>
      <c r="Z145" s="151"/>
      <c r="AA145" s="151"/>
      <c r="AB145" s="151"/>
      <c r="AC145" s="151"/>
      <c r="AD145" s="151"/>
      <c r="AE145" s="151"/>
      <c r="AF145" s="151"/>
      <c r="AG145" s="151"/>
      <c r="AH145" s="151"/>
      <c r="AI145" s="151"/>
    </row>
    <row r="146" spans="20:35" x14ac:dyDescent="0.2">
      <c r="T146" s="151"/>
      <c r="U146" s="151">
        <f t="shared" ref="U146:U160" si="20">RANK(Y146,Y$43:Y$264,1)</f>
        <v>107</v>
      </c>
      <c r="V146" s="151" t="str">
        <f>Comparison!C134</f>
        <v>Clothes</v>
      </c>
      <c r="W146" s="151">
        <f>Comparison!E134</f>
        <v>0</v>
      </c>
      <c r="X146" s="151">
        <f>Comparison!F134</f>
        <v>0</v>
      </c>
      <c r="Y146" s="236">
        <f t="shared" si="17"/>
        <v>-1.46E-2</v>
      </c>
      <c r="Z146" s="151"/>
      <c r="AA146" s="151"/>
      <c r="AB146" s="151"/>
      <c r="AC146" s="151"/>
      <c r="AD146" s="151"/>
      <c r="AE146" s="151"/>
      <c r="AF146" s="151"/>
      <c r="AG146" s="151"/>
      <c r="AH146" s="151"/>
      <c r="AI146" s="151"/>
    </row>
    <row r="147" spans="20:35" x14ac:dyDescent="0.2">
      <c r="T147" s="151"/>
      <c r="U147" s="151">
        <f t="shared" si="20"/>
        <v>106</v>
      </c>
      <c r="V147" s="151" t="str">
        <f>Comparison!C135</f>
        <v>Child care</v>
      </c>
      <c r="W147" s="151">
        <f>Comparison!E135</f>
        <v>0</v>
      </c>
      <c r="X147" s="151">
        <f>Comparison!F135</f>
        <v>0</v>
      </c>
      <c r="Y147" s="236">
        <f t="shared" si="17"/>
        <v>-1.47E-2</v>
      </c>
      <c r="Z147" s="151"/>
      <c r="AA147" s="151"/>
      <c r="AB147" s="151"/>
      <c r="AC147" s="151"/>
      <c r="AD147" s="151"/>
      <c r="AE147" s="151"/>
      <c r="AF147" s="151"/>
      <c r="AG147" s="151"/>
      <c r="AH147" s="151"/>
      <c r="AI147" s="151"/>
    </row>
    <row r="148" spans="20:35" x14ac:dyDescent="0.2">
      <c r="T148" s="151"/>
      <c r="U148" s="151">
        <f t="shared" si="20"/>
        <v>105</v>
      </c>
      <c r="V148" s="151" t="str">
        <f>Comparison!C136</f>
        <v>School supplies</v>
      </c>
      <c r="W148" s="151">
        <f>Comparison!E136</f>
        <v>0</v>
      </c>
      <c r="X148" s="151">
        <f>Comparison!F136</f>
        <v>0</v>
      </c>
      <c r="Y148" s="236">
        <f t="shared" si="17"/>
        <v>-1.4800000000000001E-2</v>
      </c>
      <c r="Z148" s="151"/>
      <c r="AA148" s="151"/>
      <c r="AB148" s="151"/>
      <c r="AC148" s="151"/>
      <c r="AD148" s="151"/>
      <c r="AE148" s="151"/>
      <c r="AF148" s="151"/>
      <c r="AG148" s="151"/>
      <c r="AH148" s="151"/>
      <c r="AI148" s="151"/>
    </row>
    <row r="149" spans="20:35" x14ac:dyDescent="0.2">
      <c r="T149" s="151"/>
      <c r="U149" s="151">
        <f t="shared" si="20"/>
        <v>104</v>
      </c>
      <c r="V149" s="151" t="str">
        <f>Comparison!C137</f>
        <v>Babysitter</v>
      </c>
      <c r="W149" s="151">
        <f>Comparison!E137</f>
        <v>0</v>
      </c>
      <c r="X149" s="151">
        <f>Comparison!F137</f>
        <v>0</v>
      </c>
      <c r="Y149" s="236">
        <f t="shared" si="17"/>
        <v>-1.49E-2</v>
      </c>
      <c r="Z149" s="151"/>
      <c r="AA149" s="151"/>
      <c r="AB149" s="151"/>
      <c r="AC149" s="151"/>
      <c r="AD149" s="151"/>
      <c r="AE149" s="151"/>
      <c r="AF149" s="151"/>
      <c r="AG149" s="151"/>
      <c r="AH149" s="151"/>
      <c r="AI149" s="151"/>
    </row>
    <row r="150" spans="20:35" x14ac:dyDescent="0.2">
      <c r="T150" s="151"/>
      <c r="U150" s="151">
        <f t="shared" si="20"/>
        <v>103</v>
      </c>
      <c r="V150" s="151" t="str">
        <f>Comparison!C138</f>
        <v>Tuition</v>
      </c>
      <c r="W150" s="151">
        <f>Comparison!E138</f>
        <v>0</v>
      </c>
      <c r="X150" s="151">
        <f>Comparison!F138</f>
        <v>0</v>
      </c>
      <c r="Y150" s="236">
        <f t="shared" si="17"/>
        <v>-1.4999999999999999E-2</v>
      </c>
      <c r="Z150" s="151"/>
      <c r="AA150" s="151"/>
      <c r="AB150" s="151"/>
      <c r="AC150" s="151"/>
      <c r="AD150" s="151"/>
      <c r="AE150" s="151"/>
      <c r="AF150" s="151"/>
      <c r="AG150" s="151"/>
      <c r="AH150" s="151"/>
      <c r="AI150" s="151"/>
    </row>
    <row r="151" spans="20:35" x14ac:dyDescent="0.2">
      <c r="T151" s="151"/>
      <c r="U151" s="151">
        <f t="shared" si="20"/>
        <v>102</v>
      </c>
      <c r="V151" s="151" t="str">
        <f>Comparison!C139</f>
        <v>Music lessons</v>
      </c>
      <c r="W151" s="151">
        <f>Comparison!E139</f>
        <v>0</v>
      </c>
      <c r="X151" s="151">
        <f>Comparison!F139</f>
        <v>0</v>
      </c>
      <c r="Y151" s="236">
        <f t="shared" si="17"/>
        <v>-1.5100000000000001E-2</v>
      </c>
      <c r="Z151" s="151"/>
      <c r="AA151" s="151"/>
      <c r="AB151" s="151"/>
      <c r="AC151" s="151"/>
      <c r="AD151" s="151"/>
      <c r="AE151" s="151"/>
      <c r="AF151" s="151"/>
      <c r="AG151" s="151"/>
      <c r="AH151" s="151"/>
      <c r="AI151" s="151"/>
    </row>
    <row r="152" spans="20:35" x14ac:dyDescent="0.2">
      <c r="T152" s="151"/>
      <c r="U152" s="151">
        <f t="shared" si="20"/>
        <v>101</v>
      </c>
      <c r="V152" s="151" t="str">
        <f>Comparison!C140</f>
        <v>Other</v>
      </c>
      <c r="W152" s="151">
        <f>Comparison!E140</f>
        <v>0</v>
      </c>
      <c r="X152" s="151">
        <f>Comparison!F140</f>
        <v>0</v>
      </c>
      <c r="Y152" s="236">
        <f t="shared" si="17"/>
        <v>-1.52E-2</v>
      </c>
      <c r="Z152" s="151"/>
      <c r="AA152" s="151"/>
      <c r="AB152" s="151"/>
      <c r="AC152" s="151"/>
      <c r="AD152" s="151"/>
      <c r="AE152" s="151"/>
      <c r="AF152" s="151"/>
      <c r="AG152" s="151"/>
      <c r="AH152" s="151"/>
      <c r="AI152" s="151"/>
    </row>
    <row r="153" spans="20:35" x14ac:dyDescent="0.2">
      <c r="T153" s="151"/>
      <c r="U153" s="151">
        <f t="shared" si="20"/>
        <v>100</v>
      </c>
      <c r="V153" s="151" t="str">
        <f>Comparison!C141</f>
        <v>Other</v>
      </c>
      <c r="W153" s="151">
        <f>Comparison!E141</f>
        <v>0</v>
      </c>
      <c r="X153" s="151">
        <f>Comparison!F141</f>
        <v>0</v>
      </c>
      <c r="Y153" s="236">
        <f t="shared" si="17"/>
        <v>-1.5299999999999999E-2</v>
      </c>
      <c r="Z153" s="151"/>
      <c r="AA153" s="151"/>
      <c r="AB153" s="151"/>
      <c r="AC153" s="151"/>
      <c r="AD153" s="151"/>
      <c r="AE153" s="151"/>
      <c r="AF153" s="151"/>
      <c r="AG153" s="151"/>
      <c r="AH153" s="151"/>
      <c r="AI153" s="151"/>
    </row>
    <row r="154" spans="20:35" x14ac:dyDescent="0.2">
      <c r="T154" s="151"/>
      <c r="U154" s="151">
        <f t="shared" si="20"/>
        <v>99</v>
      </c>
      <c r="V154" s="151" t="str">
        <f>Comparison!C142</f>
        <v>Other</v>
      </c>
      <c r="W154" s="151">
        <f>Comparison!E142</f>
        <v>0</v>
      </c>
      <c r="X154" s="151">
        <f>Comparison!F142</f>
        <v>0</v>
      </c>
      <c r="Y154" s="236">
        <f t="shared" si="17"/>
        <v>-1.54E-2</v>
      </c>
      <c r="Z154" s="151"/>
      <c r="AA154" s="151"/>
      <c r="AB154" s="151"/>
      <c r="AC154" s="151"/>
      <c r="AD154" s="151"/>
      <c r="AE154" s="151"/>
      <c r="AF154" s="151"/>
      <c r="AG154" s="151"/>
      <c r="AH154" s="151"/>
      <c r="AI154" s="151"/>
    </row>
    <row r="155" spans="20:35" x14ac:dyDescent="0.2">
      <c r="T155" s="151"/>
      <c r="U155" s="151">
        <f t="shared" si="20"/>
        <v>98</v>
      </c>
      <c r="V155" s="151" t="str">
        <f>Comparison!C143</f>
        <v>Other</v>
      </c>
      <c r="W155" s="151">
        <f>Comparison!E143</f>
        <v>0</v>
      </c>
      <c r="X155" s="151">
        <f>Comparison!F143</f>
        <v>0</v>
      </c>
      <c r="Y155" s="236">
        <f t="shared" si="17"/>
        <v>-1.55E-2</v>
      </c>
      <c r="Z155" s="151"/>
      <c r="AA155" s="151"/>
      <c r="AB155" s="151"/>
      <c r="AC155" s="151"/>
      <c r="AD155" s="151"/>
      <c r="AE155" s="151"/>
      <c r="AF155" s="151"/>
      <c r="AG155" s="151"/>
      <c r="AH155" s="151"/>
      <c r="AI155" s="151"/>
    </row>
    <row r="156" spans="20:35" x14ac:dyDescent="0.2">
      <c r="T156" s="151"/>
      <c r="U156" s="151">
        <f t="shared" si="20"/>
        <v>97</v>
      </c>
      <c r="V156" s="151" t="str">
        <f>Comparison!C144</f>
        <v>Other</v>
      </c>
      <c r="W156" s="151">
        <f>Comparison!E144</f>
        <v>0</v>
      </c>
      <c r="X156" s="151">
        <f>Comparison!F144</f>
        <v>0</v>
      </c>
      <c r="Y156" s="236">
        <f t="shared" si="17"/>
        <v>-1.5599999999999999E-2</v>
      </c>
      <c r="Z156" s="151"/>
      <c r="AA156" s="151"/>
      <c r="AB156" s="151"/>
      <c r="AC156" s="151"/>
      <c r="AD156" s="151"/>
      <c r="AE156" s="151"/>
      <c r="AF156" s="151"/>
      <c r="AG156" s="151"/>
      <c r="AH156" s="151"/>
      <c r="AI156" s="151"/>
    </row>
    <row r="157" spans="20:35" x14ac:dyDescent="0.2">
      <c r="T157" s="151"/>
      <c r="U157" s="151">
        <f t="shared" si="20"/>
        <v>96</v>
      </c>
      <c r="V157" s="151" t="str">
        <f>Comparison!C145</f>
        <v>Other</v>
      </c>
      <c r="W157" s="151">
        <f>Comparison!E145</f>
        <v>0</v>
      </c>
      <c r="X157" s="151">
        <f>Comparison!F145</f>
        <v>0</v>
      </c>
      <c r="Y157" s="236">
        <f t="shared" si="17"/>
        <v>-1.5699999999999999E-2</v>
      </c>
      <c r="Z157" s="151"/>
      <c r="AA157" s="151"/>
      <c r="AB157" s="151"/>
      <c r="AC157" s="151"/>
      <c r="AD157" s="151"/>
      <c r="AE157" s="151"/>
      <c r="AF157" s="151"/>
      <c r="AG157" s="151"/>
      <c r="AH157" s="151"/>
      <c r="AI157" s="151"/>
    </row>
    <row r="158" spans="20:35" x14ac:dyDescent="0.2">
      <c r="T158" s="151"/>
      <c r="U158" s="151">
        <f t="shared" si="20"/>
        <v>95</v>
      </c>
      <c r="V158" s="151" t="str">
        <f>Comparison!C146</f>
        <v>Other</v>
      </c>
      <c r="W158" s="151">
        <f>Comparison!E146</f>
        <v>0</v>
      </c>
      <c r="X158" s="151">
        <f>Comparison!F146</f>
        <v>0</v>
      </c>
      <c r="Y158" s="236">
        <f t="shared" si="17"/>
        <v>-1.5800000000000002E-2</v>
      </c>
      <c r="Z158" s="151"/>
      <c r="AA158" s="151"/>
      <c r="AB158" s="151"/>
      <c r="AC158" s="151"/>
      <c r="AD158" s="151"/>
      <c r="AE158" s="151"/>
      <c r="AF158" s="151"/>
      <c r="AG158" s="151"/>
      <c r="AH158" s="151"/>
      <c r="AI158" s="151"/>
    </row>
    <row r="159" spans="20:35" x14ac:dyDescent="0.2">
      <c r="T159" s="151"/>
      <c r="U159" s="151">
        <f t="shared" si="20"/>
        <v>94</v>
      </c>
      <c r="V159" s="151" t="str">
        <f>Comparison!C147</f>
        <v>Other</v>
      </c>
      <c r="W159" s="151">
        <f>Comparison!E147</f>
        <v>0</v>
      </c>
      <c r="X159" s="151">
        <f>Comparison!F147</f>
        <v>0</v>
      </c>
      <c r="Y159" s="236">
        <f t="shared" si="17"/>
        <v>-1.5900000000000001E-2</v>
      </c>
      <c r="Z159" s="151"/>
      <c r="AA159" s="151"/>
      <c r="AB159" s="151"/>
      <c r="AC159" s="151"/>
      <c r="AD159" s="151"/>
      <c r="AE159" s="151"/>
      <c r="AF159" s="151"/>
      <c r="AG159" s="151"/>
      <c r="AH159" s="151"/>
      <c r="AI159" s="151"/>
    </row>
    <row r="160" spans="20:35" x14ac:dyDescent="0.2">
      <c r="T160" s="151"/>
      <c r="U160" s="151">
        <f t="shared" si="20"/>
        <v>93</v>
      </c>
      <c r="V160" s="151" t="str">
        <f>Comparison!C148</f>
        <v>Other</v>
      </c>
      <c r="W160" s="151">
        <f>Comparison!E148</f>
        <v>0</v>
      </c>
      <c r="X160" s="151">
        <f>Comparison!F148</f>
        <v>0</v>
      </c>
      <c r="Y160" s="236">
        <f t="shared" si="17"/>
        <v>-1.6E-2</v>
      </c>
      <c r="Z160" s="151"/>
      <c r="AA160" s="151"/>
      <c r="AB160" s="151"/>
      <c r="AC160" s="151"/>
      <c r="AD160" s="151"/>
      <c r="AE160" s="151"/>
      <c r="AF160" s="151"/>
      <c r="AG160" s="151"/>
      <c r="AH160" s="151"/>
      <c r="AI160" s="151"/>
    </row>
    <row r="161" spans="20:35" x14ac:dyDescent="0.2">
      <c r="T161" s="151"/>
      <c r="U161" s="151"/>
      <c r="V161" s="151"/>
      <c r="W161" s="151"/>
      <c r="X161" s="151"/>
      <c r="Y161" s="236"/>
      <c r="Z161" s="151"/>
      <c r="AA161" s="151"/>
      <c r="AB161" s="151"/>
      <c r="AC161" s="151"/>
      <c r="AD161" s="151"/>
      <c r="AE161" s="151"/>
      <c r="AF161" s="151"/>
      <c r="AG161" s="151"/>
      <c r="AH161" s="151"/>
      <c r="AI161" s="151"/>
    </row>
    <row r="162" spans="20:35" x14ac:dyDescent="0.2">
      <c r="T162" s="151"/>
      <c r="U162" s="151"/>
      <c r="V162" s="151"/>
      <c r="W162" s="151"/>
      <c r="X162" s="151"/>
      <c r="Y162" s="236"/>
      <c r="Z162" s="151"/>
      <c r="AA162" s="151"/>
      <c r="AB162" s="151"/>
      <c r="AC162" s="151"/>
      <c r="AD162" s="151"/>
      <c r="AE162" s="151"/>
      <c r="AF162" s="151"/>
      <c r="AG162" s="151"/>
      <c r="AH162" s="151"/>
      <c r="AI162" s="151"/>
    </row>
    <row r="163" spans="20:35" x14ac:dyDescent="0.2">
      <c r="T163" s="151"/>
      <c r="U163" s="151">
        <f t="shared" ref="U163:U177" si="21">RANK(Y163,Y$43:Y$264,1)</f>
        <v>92</v>
      </c>
      <c r="V163" s="151" t="str">
        <f>Comparison!C151</f>
        <v>401k</v>
      </c>
      <c r="W163" s="151">
        <f>Comparison!E151</f>
        <v>0</v>
      </c>
      <c r="X163" s="151">
        <f>Comparison!F151</f>
        <v>0</v>
      </c>
      <c r="Y163" s="236">
        <f t="shared" si="17"/>
        <v>-1.6299999999999999E-2</v>
      </c>
      <c r="Z163" s="151"/>
      <c r="AA163" s="151"/>
      <c r="AB163" s="151"/>
      <c r="AC163" s="151"/>
      <c r="AD163" s="151"/>
      <c r="AE163" s="151"/>
      <c r="AF163" s="151"/>
      <c r="AG163" s="151"/>
      <c r="AH163" s="151"/>
      <c r="AI163" s="151"/>
    </row>
    <row r="164" spans="20:35" x14ac:dyDescent="0.2">
      <c r="T164" s="151"/>
      <c r="U164" s="151">
        <f t="shared" si="21"/>
        <v>91</v>
      </c>
      <c r="V164" s="151" t="str">
        <f>Comparison!C152</f>
        <v>IRA</v>
      </c>
      <c r="W164" s="151">
        <f>Comparison!E152</f>
        <v>0</v>
      </c>
      <c r="X164" s="151">
        <f>Comparison!F152</f>
        <v>0</v>
      </c>
      <c r="Y164" s="236">
        <f t="shared" si="17"/>
        <v>-1.6400000000000001E-2</v>
      </c>
      <c r="Z164" s="151"/>
      <c r="AA164" s="151"/>
      <c r="AB164" s="151"/>
      <c r="AC164" s="151"/>
      <c r="AD164" s="151"/>
      <c r="AE164" s="151"/>
      <c r="AF164" s="151"/>
      <c r="AG164" s="151"/>
      <c r="AH164" s="151"/>
      <c r="AI164" s="151"/>
    </row>
    <row r="165" spans="20:35" x14ac:dyDescent="0.2">
      <c r="T165" s="151"/>
      <c r="U165" s="151">
        <f t="shared" si="21"/>
        <v>90</v>
      </c>
      <c r="V165" s="151" t="str">
        <f>Comparison!C153</f>
        <v>Donations</v>
      </c>
      <c r="W165" s="151">
        <f>Comparison!E153</f>
        <v>0</v>
      </c>
      <c r="X165" s="151">
        <f>Comparison!F153</f>
        <v>0</v>
      </c>
      <c r="Y165" s="236">
        <f t="shared" si="17"/>
        <v>-1.6500000000000001E-2</v>
      </c>
      <c r="Z165" s="151"/>
      <c r="AA165" s="151"/>
      <c r="AB165" s="151"/>
      <c r="AC165" s="151"/>
      <c r="AD165" s="151"/>
      <c r="AE165" s="151"/>
      <c r="AF165" s="151"/>
      <c r="AG165" s="151"/>
      <c r="AH165" s="151"/>
      <c r="AI165" s="151"/>
    </row>
    <row r="166" spans="20:35" x14ac:dyDescent="0.2">
      <c r="T166" s="151"/>
      <c r="U166" s="151">
        <f t="shared" si="21"/>
        <v>89</v>
      </c>
      <c r="V166" s="151" t="str">
        <f>Comparison!C154</f>
        <v>Dry Cleaning</v>
      </c>
      <c r="W166" s="151">
        <f>Comparison!E154</f>
        <v>0</v>
      </c>
      <c r="X166" s="151">
        <f>Comparison!F154</f>
        <v>0</v>
      </c>
      <c r="Y166" s="236">
        <f t="shared" si="17"/>
        <v>-1.66E-2</v>
      </c>
      <c r="Z166" s="151"/>
      <c r="AA166" s="151"/>
      <c r="AB166" s="151"/>
      <c r="AC166" s="151"/>
      <c r="AD166" s="151"/>
      <c r="AE166" s="151"/>
      <c r="AF166" s="151"/>
      <c r="AG166" s="151"/>
      <c r="AH166" s="151"/>
      <c r="AI166" s="151"/>
    </row>
    <row r="167" spans="20:35" x14ac:dyDescent="0.2">
      <c r="T167" s="151"/>
      <c r="U167" s="151">
        <f t="shared" si="21"/>
        <v>88</v>
      </c>
      <c r="V167" s="151" t="str">
        <f>Comparison!C155</f>
        <v>New Clothes</v>
      </c>
      <c r="W167" s="151">
        <f>Comparison!E155</f>
        <v>0</v>
      </c>
      <c r="X167" s="151">
        <f>Comparison!F155</f>
        <v>0</v>
      </c>
      <c r="Y167" s="236">
        <f t="shared" si="17"/>
        <v>-1.67E-2</v>
      </c>
      <c r="Z167" s="151"/>
      <c r="AA167" s="151"/>
      <c r="AB167" s="151"/>
      <c r="AC167" s="151"/>
      <c r="AD167" s="151"/>
      <c r="AE167" s="151"/>
      <c r="AF167" s="151"/>
      <c r="AG167" s="151"/>
      <c r="AH167" s="151"/>
      <c r="AI167" s="151"/>
    </row>
    <row r="168" spans="20:35" x14ac:dyDescent="0.2">
      <c r="T168" s="151"/>
      <c r="U168" s="151">
        <f t="shared" si="21"/>
        <v>87</v>
      </c>
      <c r="V168" s="151" t="str">
        <f>Comparison!C156</f>
        <v>College Loans</v>
      </c>
      <c r="W168" s="151">
        <f>Comparison!E156</f>
        <v>0</v>
      </c>
      <c r="X168" s="151">
        <f>Comparison!F156</f>
        <v>0</v>
      </c>
      <c r="Y168" s="236">
        <f t="shared" si="17"/>
        <v>-1.6799999999999999E-2</v>
      </c>
      <c r="Z168" s="151"/>
      <c r="AA168" s="151"/>
      <c r="AB168" s="151"/>
      <c r="AC168" s="151"/>
      <c r="AD168" s="151"/>
      <c r="AE168" s="151"/>
      <c r="AF168" s="151"/>
      <c r="AG168" s="151"/>
      <c r="AH168" s="151"/>
      <c r="AI168" s="151"/>
    </row>
    <row r="169" spans="20:35" x14ac:dyDescent="0.2">
      <c r="T169" s="151"/>
      <c r="U169" s="151">
        <f t="shared" si="21"/>
        <v>86</v>
      </c>
      <c r="V169" s="151" t="str">
        <f>Comparison!C157</f>
        <v>Pocket Money</v>
      </c>
      <c r="W169" s="151">
        <f>Comparison!E157</f>
        <v>0</v>
      </c>
      <c r="X169" s="151">
        <f>Comparison!F157</f>
        <v>0</v>
      </c>
      <c r="Y169" s="236">
        <f t="shared" si="17"/>
        <v>-1.6899999999999998E-2</v>
      </c>
      <c r="Z169" s="151"/>
      <c r="AA169" s="151"/>
      <c r="AB169" s="151"/>
      <c r="AC169" s="151"/>
      <c r="AD169" s="151"/>
      <c r="AE169" s="151"/>
      <c r="AF169" s="151"/>
      <c r="AG169" s="151"/>
      <c r="AH169" s="151"/>
      <c r="AI169" s="151"/>
    </row>
    <row r="170" spans="20:35" x14ac:dyDescent="0.2">
      <c r="T170" s="151"/>
      <c r="U170" s="151">
        <f t="shared" si="21"/>
        <v>85</v>
      </c>
      <c r="V170" s="151" t="str">
        <f>Comparison!C158</f>
        <v>Gifts</v>
      </c>
      <c r="W170" s="151">
        <f>Comparison!E158</f>
        <v>0</v>
      </c>
      <c r="X170" s="151">
        <f>Comparison!F158</f>
        <v>0</v>
      </c>
      <c r="Y170" s="236">
        <f t="shared" si="17"/>
        <v>-1.7000000000000001E-2</v>
      </c>
      <c r="Z170" s="151"/>
      <c r="AA170" s="151"/>
      <c r="AB170" s="151"/>
      <c r="AC170" s="151"/>
      <c r="AD170" s="151"/>
      <c r="AE170" s="151"/>
      <c r="AF170" s="151"/>
      <c r="AG170" s="151"/>
      <c r="AH170" s="151"/>
      <c r="AI170" s="151"/>
    </row>
    <row r="171" spans="20:35" x14ac:dyDescent="0.2">
      <c r="T171" s="151"/>
      <c r="U171" s="151">
        <f t="shared" si="21"/>
        <v>84</v>
      </c>
      <c r="V171" s="151" t="str">
        <f>Comparison!C159</f>
        <v>Credit Card</v>
      </c>
      <c r="W171" s="151">
        <f>Comparison!E159</f>
        <v>0</v>
      </c>
      <c r="X171" s="151">
        <f>Comparison!F159</f>
        <v>0</v>
      </c>
      <c r="Y171" s="236">
        <f t="shared" si="17"/>
        <v>-1.7100000000000001E-2</v>
      </c>
      <c r="Z171" s="151"/>
      <c r="AA171" s="151"/>
      <c r="AB171" s="151"/>
      <c r="AC171" s="151"/>
      <c r="AD171" s="151"/>
      <c r="AE171" s="151"/>
      <c r="AF171" s="151"/>
      <c r="AG171" s="151"/>
      <c r="AH171" s="151"/>
      <c r="AI171" s="151"/>
    </row>
    <row r="172" spans="20:35" x14ac:dyDescent="0.2">
      <c r="T172" s="151"/>
      <c r="U172" s="151">
        <f t="shared" si="21"/>
        <v>83</v>
      </c>
      <c r="V172" s="151" t="str">
        <f>Comparison!C160</f>
        <v>Other</v>
      </c>
      <c r="W172" s="151">
        <f>Comparison!E160</f>
        <v>0</v>
      </c>
      <c r="X172" s="151">
        <f>Comparison!F160</f>
        <v>0</v>
      </c>
      <c r="Y172" s="236">
        <f t="shared" ref="Y172:Y235" si="22">W172-X172-ROW()/10000</f>
        <v>-1.72E-2</v>
      </c>
      <c r="Z172" s="151"/>
      <c r="AA172" s="151"/>
      <c r="AB172" s="151"/>
      <c r="AC172" s="151"/>
      <c r="AD172" s="151"/>
      <c r="AE172" s="151"/>
      <c r="AF172" s="151"/>
      <c r="AG172" s="151"/>
      <c r="AH172" s="151"/>
      <c r="AI172" s="151"/>
    </row>
    <row r="173" spans="20:35" x14ac:dyDescent="0.2">
      <c r="T173" s="151"/>
      <c r="U173" s="151">
        <f t="shared" si="21"/>
        <v>82</v>
      </c>
      <c r="V173" s="151" t="str">
        <f>Comparison!C161</f>
        <v>Other</v>
      </c>
      <c r="W173" s="151">
        <f>Comparison!E161</f>
        <v>0</v>
      </c>
      <c r="X173" s="151">
        <f>Comparison!F161</f>
        <v>0</v>
      </c>
      <c r="Y173" s="236">
        <f t="shared" si="22"/>
        <v>-1.7299999999999999E-2</v>
      </c>
      <c r="Z173" s="151"/>
      <c r="AA173" s="151"/>
      <c r="AB173" s="151"/>
      <c r="AC173" s="151"/>
      <c r="AD173" s="151"/>
      <c r="AE173" s="151"/>
      <c r="AF173" s="151"/>
      <c r="AG173" s="151"/>
      <c r="AH173" s="151"/>
      <c r="AI173" s="151"/>
    </row>
    <row r="174" spans="20:35" x14ac:dyDescent="0.2">
      <c r="T174" s="151"/>
      <c r="U174" s="151">
        <f t="shared" si="21"/>
        <v>81</v>
      </c>
      <c r="V174" s="151" t="str">
        <f>Comparison!C162</f>
        <v>Other</v>
      </c>
      <c r="W174" s="151">
        <f>Comparison!E162</f>
        <v>0</v>
      </c>
      <c r="X174" s="151">
        <f>Comparison!F162</f>
        <v>0</v>
      </c>
      <c r="Y174" s="236">
        <f t="shared" si="22"/>
        <v>-1.7399999999999999E-2</v>
      </c>
      <c r="Z174" s="151"/>
      <c r="AA174" s="151"/>
      <c r="AB174" s="151"/>
      <c r="AC174" s="151"/>
      <c r="AD174" s="151"/>
      <c r="AE174" s="151"/>
      <c r="AF174" s="151"/>
      <c r="AG174" s="151"/>
      <c r="AH174" s="151"/>
      <c r="AI174" s="151"/>
    </row>
    <row r="175" spans="20:35" x14ac:dyDescent="0.2">
      <c r="T175" s="151"/>
      <c r="U175" s="151">
        <f t="shared" si="21"/>
        <v>80</v>
      </c>
      <c r="V175" s="151" t="str">
        <f>Comparison!C163</f>
        <v>Other</v>
      </c>
      <c r="W175" s="151">
        <f>Comparison!E163</f>
        <v>0</v>
      </c>
      <c r="X175" s="151">
        <f>Comparison!F163</f>
        <v>0</v>
      </c>
      <c r="Y175" s="236">
        <f t="shared" si="22"/>
        <v>-1.7500000000000002E-2</v>
      </c>
      <c r="Z175" s="151"/>
      <c r="AA175" s="151"/>
      <c r="AB175" s="151"/>
      <c r="AC175" s="151"/>
      <c r="AD175" s="151"/>
      <c r="AE175" s="151"/>
      <c r="AF175" s="151"/>
      <c r="AG175" s="151"/>
      <c r="AH175" s="151"/>
      <c r="AI175" s="151"/>
    </row>
    <row r="176" spans="20:35" x14ac:dyDescent="0.2">
      <c r="T176" s="151"/>
      <c r="U176" s="151">
        <f t="shared" si="21"/>
        <v>79</v>
      </c>
      <c r="V176" s="151" t="str">
        <f>Comparison!C164</f>
        <v>Other</v>
      </c>
      <c r="W176" s="151">
        <f>Comparison!E164</f>
        <v>0</v>
      </c>
      <c r="X176" s="151">
        <f>Comparison!F164</f>
        <v>0</v>
      </c>
      <c r="Y176" s="236">
        <f t="shared" si="22"/>
        <v>-1.7600000000000001E-2</v>
      </c>
      <c r="Z176" s="151"/>
      <c r="AA176" s="151"/>
      <c r="AB176" s="151"/>
      <c r="AC176" s="151"/>
      <c r="AD176" s="151"/>
      <c r="AE176" s="151"/>
      <c r="AF176" s="151"/>
      <c r="AG176" s="151"/>
      <c r="AH176" s="151"/>
      <c r="AI176" s="151"/>
    </row>
    <row r="177" spans="20:35" x14ac:dyDescent="0.2">
      <c r="T177" s="151"/>
      <c r="U177" s="151">
        <f t="shared" si="21"/>
        <v>78</v>
      </c>
      <c r="V177" s="151" t="str">
        <f>Comparison!C165</f>
        <v>Other</v>
      </c>
      <c r="W177" s="151">
        <f>Comparison!E165</f>
        <v>0</v>
      </c>
      <c r="X177" s="151">
        <f>Comparison!F165</f>
        <v>0</v>
      </c>
      <c r="Y177" s="236">
        <f t="shared" si="22"/>
        <v>-1.77E-2</v>
      </c>
      <c r="Z177" s="151"/>
      <c r="AA177" s="151"/>
      <c r="AB177" s="151"/>
      <c r="AC177" s="151"/>
      <c r="AD177" s="151"/>
      <c r="AE177" s="151"/>
      <c r="AF177" s="151"/>
      <c r="AG177" s="151"/>
      <c r="AH177" s="151"/>
      <c r="AI177" s="151"/>
    </row>
    <row r="178" spans="20:35" x14ac:dyDescent="0.2">
      <c r="T178" s="151"/>
      <c r="U178" s="151"/>
      <c r="V178" s="151"/>
      <c r="W178" s="151"/>
      <c r="X178" s="151"/>
      <c r="Y178" s="236"/>
      <c r="Z178" s="151"/>
      <c r="AA178" s="151"/>
      <c r="AB178" s="151"/>
      <c r="AC178" s="151"/>
      <c r="AD178" s="151"/>
      <c r="AE178" s="151"/>
      <c r="AF178" s="151"/>
      <c r="AG178" s="151"/>
      <c r="AH178" s="151"/>
      <c r="AI178" s="151"/>
    </row>
    <row r="179" spans="20:35" x14ac:dyDescent="0.2">
      <c r="T179" s="151"/>
      <c r="U179" s="151"/>
      <c r="V179" s="151"/>
      <c r="W179" s="151"/>
      <c r="X179" s="151"/>
      <c r="Y179" s="236"/>
      <c r="Z179" s="151"/>
      <c r="AA179" s="151"/>
      <c r="AB179" s="151"/>
      <c r="AC179" s="151"/>
      <c r="AD179" s="151"/>
      <c r="AE179" s="151"/>
      <c r="AF179" s="151"/>
      <c r="AG179" s="151"/>
      <c r="AH179" s="151"/>
      <c r="AI179" s="151"/>
    </row>
    <row r="180" spans="20:35" x14ac:dyDescent="0.2">
      <c r="T180" s="151"/>
      <c r="U180" s="151">
        <f t="shared" ref="U180:U194" si="23">RANK(Y180,Y$43:Y$264,1)</f>
        <v>77</v>
      </c>
      <c r="V180" s="151" t="str">
        <f>Comparison!C168</f>
        <v>Other</v>
      </c>
      <c r="W180" s="151">
        <f>Comparison!E168</f>
        <v>0</v>
      </c>
      <c r="X180" s="151">
        <f>Comparison!F168</f>
        <v>0</v>
      </c>
      <c r="Y180" s="236">
        <f t="shared" si="22"/>
        <v>-1.7999999999999999E-2</v>
      </c>
      <c r="Z180" s="151"/>
      <c r="AA180" s="151"/>
      <c r="AB180" s="151"/>
      <c r="AC180" s="151"/>
      <c r="AD180" s="151"/>
      <c r="AE180" s="151"/>
      <c r="AF180" s="151"/>
      <c r="AG180" s="151"/>
      <c r="AH180" s="151"/>
      <c r="AI180" s="151"/>
    </row>
    <row r="181" spans="20:35" x14ac:dyDescent="0.2">
      <c r="T181" s="151"/>
      <c r="U181" s="151">
        <f t="shared" si="23"/>
        <v>76</v>
      </c>
      <c r="V181" s="151" t="str">
        <f>Comparison!C169</f>
        <v>Other</v>
      </c>
      <c r="W181" s="151">
        <f>Comparison!E169</f>
        <v>0</v>
      </c>
      <c r="X181" s="151">
        <f>Comparison!F169</f>
        <v>0</v>
      </c>
      <c r="Y181" s="236">
        <f t="shared" si="22"/>
        <v>-1.8100000000000002E-2</v>
      </c>
      <c r="Z181" s="151"/>
      <c r="AA181" s="151"/>
      <c r="AB181" s="151"/>
      <c r="AC181" s="151"/>
      <c r="AD181" s="151"/>
      <c r="AE181" s="151"/>
      <c r="AF181" s="151"/>
      <c r="AG181" s="151"/>
      <c r="AH181" s="151"/>
      <c r="AI181" s="151"/>
    </row>
    <row r="182" spans="20:35" x14ac:dyDescent="0.2">
      <c r="T182" s="151"/>
      <c r="U182" s="151">
        <f t="shared" si="23"/>
        <v>75</v>
      </c>
      <c r="V182" s="151" t="str">
        <f>Comparison!C170</f>
        <v>Other</v>
      </c>
      <c r="W182" s="151">
        <f>Comparison!E170</f>
        <v>0</v>
      </c>
      <c r="X182" s="151">
        <f>Comparison!F170</f>
        <v>0</v>
      </c>
      <c r="Y182" s="236">
        <f t="shared" si="22"/>
        <v>-1.8200000000000001E-2</v>
      </c>
      <c r="Z182" s="151"/>
      <c r="AA182" s="151"/>
      <c r="AB182" s="151"/>
      <c r="AC182" s="151"/>
      <c r="AD182" s="151"/>
      <c r="AE182" s="151"/>
      <c r="AF182" s="151"/>
      <c r="AG182" s="151"/>
      <c r="AH182" s="151"/>
      <c r="AI182" s="151"/>
    </row>
    <row r="183" spans="20:35" x14ac:dyDescent="0.2">
      <c r="T183" s="151"/>
      <c r="U183" s="151">
        <f t="shared" si="23"/>
        <v>74</v>
      </c>
      <c r="V183" s="151" t="str">
        <f>Comparison!C171</f>
        <v>Other</v>
      </c>
      <c r="W183" s="151">
        <f>Comparison!E171</f>
        <v>0</v>
      </c>
      <c r="X183" s="151">
        <f>Comparison!F171</f>
        <v>0</v>
      </c>
      <c r="Y183" s="236">
        <f t="shared" si="22"/>
        <v>-1.83E-2</v>
      </c>
      <c r="Z183" s="151"/>
      <c r="AA183" s="151"/>
      <c r="AB183" s="151"/>
      <c r="AC183" s="151"/>
      <c r="AD183" s="151"/>
      <c r="AE183" s="151"/>
      <c r="AF183" s="151"/>
      <c r="AG183" s="151"/>
      <c r="AH183" s="151"/>
      <c r="AI183" s="151"/>
    </row>
    <row r="184" spans="20:35" x14ac:dyDescent="0.2">
      <c r="T184" s="151"/>
      <c r="U184" s="151">
        <f t="shared" si="23"/>
        <v>73</v>
      </c>
      <c r="V184" s="151" t="str">
        <f>Comparison!C172</f>
        <v>Other</v>
      </c>
      <c r="W184" s="151">
        <f>Comparison!E172</f>
        <v>0</v>
      </c>
      <c r="X184" s="151">
        <f>Comparison!F172</f>
        <v>0</v>
      </c>
      <c r="Y184" s="236">
        <f t="shared" si="22"/>
        <v>-1.84E-2</v>
      </c>
      <c r="Z184" s="151"/>
      <c r="AA184" s="151"/>
      <c r="AB184" s="151"/>
      <c r="AC184" s="151"/>
      <c r="AD184" s="151"/>
      <c r="AE184" s="151"/>
      <c r="AF184" s="151"/>
      <c r="AG184" s="151"/>
      <c r="AH184" s="151"/>
      <c r="AI184" s="151"/>
    </row>
    <row r="185" spans="20:35" x14ac:dyDescent="0.2">
      <c r="T185" s="151"/>
      <c r="U185" s="151">
        <f t="shared" si="23"/>
        <v>72</v>
      </c>
      <c r="V185" s="151" t="str">
        <f>Comparison!C173</f>
        <v>Other</v>
      </c>
      <c r="W185" s="151">
        <f>Comparison!E173</f>
        <v>0</v>
      </c>
      <c r="X185" s="151">
        <f>Comparison!F173</f>
        <v>0</v>
      </c>
      <c r="Y185" s="236">
        <f t="shared" si="22"/>
        <v>-1.8499999999999999E-2</v>
      </c>
      <c r="Z185" s="151"/>
      <c r="AA185" s="151"/>
      <c r="AB185" s="151"/>
      <c r="AC185" s="151"/>
      <c r="AD185" s="151"/>
      <c r="AE185" s="151"/>
      <c r="AF185" s="151"/>
      <c r="AG185" s="151"/>
      <c r="AH185" s="151"/>
      <c r="AI185" s="151"/>
    </row>
    <row r="186" spans="20:35" x14ac:dyDescent="0.2">
      <c r="T186" s="151"/>
      <c r="U186" s="151">
        <f t="shared" si="23"/>
        <v>71</v>
      </c>
      <c r="V186" s="151" t="str">
        <f>Comparison!C174</f>
        <v>Other</v>
      </c>
      <c r="W186" s="151">
        <f>Comparison!E174</f>
        <v>0</v>
      </c>
      <c r="X186" s="151">
        <f>Comparison!F174</f>
        <v>0</v>
      </c>
      <c r="Y186" s="236">
        <f t="shared" si="22"/>
        <v>-1.8599999999999998E-2</v>
      </c>
      <c r="Z186" s="151"/>
      <c r="AA186" s="151"/>
      <c r="AB186" s="151"/>
      <c r="AC186" s="151"/>
      <c r="AD186" s="151"/>
      <c r="AE186" s="151"/>
      <c r="AF186" s="151"/>
      <c r="AG186" s="151"/>
      <c r="AH186" s="151"/>
      <c r="AI186" s="151"/>
    </row>
    <row r="187" spans="20:35" x14ac:dyDescent="0.2">
      <c r="T187" s="151"/>
      <c r="U187" s="151">
        <f t="shared" si="23"/>
        <v>70</v>
      </c>
      <c r="V187" s="151" t="str">
        <f>Comparison!C175</f>
        <v>Other</v>
      </c>
      <c r="W187" s="151">
        <f>Comparison!E175</f>
        <v>0</v>
      </c>
      <c r="X187" s="151">
        <f>Comparison!F175</f>
        <v>0</v>
      </c>
      <c r="Y187" s="236">
        <f t="shared" si="22"/>
        <v>-1.8700000000000001E-2</v>
      </c>
      <c r="Z187" s="151"/>
      <c r="AA187" s="151"/>
      <c r="AB187" s="151"/>
      <c r="AC187" s="151"/>
      <c r="AD187" s="151"/>
      <c r="AE187" s="151"/>
      <c r="AF187" s="151"/>
      <c r="AG187" s="151"/>
      <c r="AH187" s="151"/>
      <c r="AI187" s="151"/>
    </row>
    <row r="188" spans="20:35" x14ac:dyDescent="0.2">
      <c r="T188" s="151"/>
      <c r="U188" s="151">
        <f t="shared" si="23"/>
        <v>69</v>
      </c>
      <c r="V188" s="151" t="str">
        <f>Comparison!C176</f>
        <v>Other</v>
      </c>
      <c r="W188" s="151">
        <f>Comparison!E176</f>
        <v>0</v>
      </c>
      <c r="X188" s="151">
        <f>Comparison!F176</f>
        <v>0</v>
      </c>
      <c r="Y188" s="236">
        <f t="shared" si="22"/>
        <v>-1.8800000000000001E-2</v>
      </c>
      <c r="Z188" s="151"/>
      <c r="AA188" s="151"/>
      <c r="AB188" s="151"/>
      <c r="AC188" s="151"/>
      <c r="AD188" s="151"/>
      <c r="AE188" s="151"/>
      <c r="AF188" s="151"/>
      <c r="AG188" s="151"/>
      <c r="AH188" s="151"/>
      <c r="AI188" s="151"/>
    </row>
    <row r="189" spans="20:35" x14ac:dyDescent="0.2">
      <c r="T189" s="151"/>
      <c r="U189" s="151">
        <f t="shared" si="23"/>
        <v>68</v>
      </c>
      <c r="V189" s="151" t="str">
        <f>Comparison!C177</f>
        <v>Other</v>
      </c>
      <c r="W189" s="151">
        <f>Comparison!E177</f>
        <v>0</v>
      </c>
      <c r="X189" s="151">
        <f>Comparison!F177</f>
        <v>0</v>
      </c>
      <c r="Y189" s="236">
        <f t="shared" si="22"/>
        <v>-1.89E-2</v>
      </c>
      <c r="Z189" s="151"/>
      <c r="AA189" s="151"/>
      <c r="AB189" s="151"/>
      <c r="AC189" s="151"/>
      <c r="AD189" s="151"/>
      <c r="AE189" s="151"/>
      <c r="AF189" s="151"/>
      <c r="AG189" s="151"/>
      <c r="AH189" s="151"/>
      <c r="AI189" s="151"/>
    </row>
    <row r="190" spans="20:35" x14ac:dyDescent="0.2">
      <c r="T190" s="151"/>
      <c r="U190" s="151">
        <f t="shared" si="23"/>
        <v>67</v>
      </c>
      <c r="V190" s="151" t="str">
        <f>Comparison!C178</f>
        <v>Other</v>
      </c>
      <c r="W190" s="151">
        <f>Comparison!E178</f>
        <v>0</v>
      </c>
      <c r="X190" s="151">
        <f>Comparison!F178</f>
        <v>0</v>
      </c>
      <c r="Y190" s="236">
        <f t="shared" si="22"/>
        <v>-1.9E-2</v>
      </c>
      <c r="Z190" s="151"/>
      <c r="AA190" s="151"/>
      <c r="AB190" s="151"/>
      <c r="AC190" s="151"/>
      <c r="AD190" s="151"/>
      <c r="AE190" s="151"/>
      <c r="AF190" s="151"/>
      <c r="AG190" s="151"/>
      <c r="AH190" s="151"/>
      <c r="AI190" s="151"/>
    </row>
    <row r="191" spans="20:35" x14ac:dyDescent="0.2">
      <c r="T191" s="151"/>
      <c r="U191" s="151">
        <f t="shared" si="23"/>
        <v>66</v>
      </c>
      <c r="V191" s="151" t="str">
        <f>Comparison!C179</f>
        <v>Other</v>
      </c>
      <c r="W191" s="151">
        <f>Comparison!E179</f>
        <v>0</v>
      </c>
      <c r="X191" s="151">
        <f>Comparison!F179</f>
        <v>0</v>
      </c>
      <c r="Y191" s="236">
        <f t="shared" si="22"/>
        <v>-1.9099999999999999E-2</v>
      </c>
      <c r="Z191" s="151"/>
      <c r="AA191" s="151"/>
      <c r="AB191" s="151"/>
      <c r="AC191" s="151"/>
      <c r="AD191" s="151"/>
      <c r="AE191" s="151"/>
      <c r="AF191" s="151"/>
      <c r="AG191" s="151"/>
      <c r="AH191" s="151"/>
      <c r="AI191" s="151"/>
    </row>
    <row r="192" spans="20:35" x14ac:dyDescent="0.2">
      <c r="T192" s="151"/>
      <c r="U192" s="151">
        <f t="shared" si="23"/>
        <v>65</v>
      </c>
      <c r="V192" s="151" t="str">
        <f>Comparison!C180</f>
        <v>Other</v>
      </c>
      <c r="W192" s="151">
        <f>Comparison!E180</f>
        <v>0</v>
      </c>
      <c r="X192" s="151">
        <f>Comparison!F180</f>
        <v>0</v>
      </c>
      <c r="Y192" s="236">
        <f t="shared" si="22"/>
        <v>-1.9199999999999998E-2</v>
      </c>
      <c r="Z192" s="151"/>
      <c r="AA192" s="151"/>
      <c r="AB192" s="151"/>
      <c r="AC192" s="151"/>
      <c r="AD192" s="151"/>
      <c r="AE192" s="151"/>
      <c r="AF192" s="151"/>
      <c r="AG192" s="151"/>
      <c r="AH192" s="151"/>
      <c r="AI192" s="151"/>
    </row>
    <row r="193" spans="20:35" x14ac:dyDescent="0.2">
      <c r="T193" s="151"/>
      <c r="U193" s="151">
        <f t="shared" si="23"/>
        <v>64</v>
      </c>
      <c r="V193" s="151" t="str">
        <f>Comparison!C181</f>
        <v>Other</v>
      </c>
      <c r="W193" s="151">
        <f>Comparison!E181</f>
        <v>0</v>
      </c>
      <c r="X193" s="151">
        <f>Comparison!F181</f>
        <v>0</v>
      </c>
      <c r="Y193" s="236">
        <f t="shared" si="22"/>
        <v>-1.9300000000000001E-2</v>
      </c>
      <c r="Z193" s="151"/>
      <c r="AA193" s="151"/>
      <c r="AB193" s="151"/>
      <c r="AC193" s="151"/>
      <c r="AD193" s="151"/>
      <c r="AE193" s="151"/>
      <c r="AF193" s="151"/>
      <c r="AG193" s="151"/>
      <c r="AH193" s="151"/>
      <c r="AI193" s="151"/>
    </row>
    <row r="194" spans="20:35" x14ac:dyDescent="0.2">
      <c r="T194" s="151"/>
      <c r="U194" s="151">
        <f t="shared" si="23"/>
        <v>63</v>
      </c>
      <c r="V194" s="151" t="str">
        <f>Comparison!C182</f>
        <v>Other</v>
      </c>
      <c r="W194" s="151">
        <f>Comparison!E182</f>
        <v>0</v>
      </c>
      <c r="X194" s="151">
        <f>Comparison!F182</f>
        <v>0</v>
      </c>
      <c r="Y194" s="236">
        <f t="shared" si="22"/>
        <v>-1.9400000000000001E-2</v>
      </c>
      <c r="Z194" s="151"/>
      <c r="AA194" s="151"/>
      <c r="AB194" s="151"/>
      <c r="AC194" s="151"/>
      <c r="AD194" s="151"/>
      <c r="AE194" s="151"/>
      <c r="AF194" s="151"/>
      <c r="AG194" s="151"/>
      <c r="AH194" s="151"/>
      <c r="AI194" s="151"/>
    </row>
    <row r="195" spans="20:35" x14ac:dyDescent="0.2">
      <c r="T195" s="151"/>
      <c r="U195" s="151"/>
      <c r="V195" s="151"/>
      <c r="W195" s="151"/>
      <c r="X195" s="151"/>
      <c r="Y195" s="236"/>
      <c r="Z195" s="151"/>
      <c r="AA195" s="151"/>
      <c r="AB195" s="151"/>
      <c r="AC195" s="151"/>
      <c r="AD195" s="151"/>
      <c r="AE195" s="151"/>
      <c r="AF195" s="151"/>
      <c r="AG195" s="151"/>
      <c r="AH195" s="151"/>
      <c r="AI195" s="151"/>
    </row>
    <row r="196" spans="20:35" x14ac:dyDescent="0.2">
      <c r="T196" s="151"/>
      <c r="U196" s="151"/>
      <c r="V196" s="151"/>
      <c r="W196" s="151"/>
      <c r="X196" s="151"/>
      <c r="Y196" s="236"/>
      <c r="Z196" s="151"/>
      <c r="AA196" s="151"/>
      <c r="AB196" s="151"/>
      <c r="AC196" s="151"/>
      <c r="AD196" s="151"/>
      <c r="AE196" s="151"/>
      <c r="AF196" s="151"/>
      <c r="AG196" s="151"/>
      <c r="AH196" s="151"/>
      <c r="AI196" s="151"/>
    </row>
    <row r="197" spans="20:35" x14ac:dyDescent="0.2">
      <c r="T197" s="151"/>
      <c r="U197" s="151">
        <f t="shared" ref="U197:U211" si="24">RANK(Y197,Y$43:Y$264,1)</f>
        <v>62</v>
      </c>
      <c r="V197" s="151" t="str">
        <f>Comparison!C185</f>
        <v>Other</v>
      </c>
      <c r="W197" s="151">
        <f>Comparison!E185</f>
        <v>0</v>
      </c>
      <c r="X197" s="151">
        <f>Comparison!F185</f>
        <v>0</v>
      </c>
      <c r="Y197" s="236">
        <f t="shared" si="22"/>
        <v>-1.9699999999999999E-2</v>
      </c>
      <c r="Z197" s="151"/>
      <c r="AA197" s="151"/>
      <c r="AB197" s="151"/>
      <c r="AC197" s="151"/>
      <c r="AD197" s="151"/>
      <c r="AE197" s="151"/>
      <c r="AF197" s="151"/>
      <c r="AG197" s="151"/>
      <c r="AH197" s="151"/>
      <c r="AI197" s="151"/>
    </row>
    <row r="198" spans="20:35" x14ac:dyDescent="0.2">
      <c r="T198" s="151"/>
      <c r="U198" s="151">
        <f t="shared" si="24"/>
        <v>61</v>
      </c>
      <c r="V198" s="151" t="str">
        <f>Comparison!C186</f>
        <v>Other</v>
      </c>
      <c r="W198" s="151">
        <f>Comparison!E186</f>
        <v>0</v>
      </c>
      <c r="X198" s="151">
        <f>Comparison!F186</f>
        <v>0</v>
      </c>
      <c r="Y198" s="236">
        <f t="shared" si="22"/>
        <v>-1.9800000000000002E-2</v>
      </c>
      <c r="Z198" s="151"/>
      <c r="AA198" s="151"/>
      <c r="AB198" s="151"/>
      <c r="AC198" s="151"/>
      <c r="AD198" s="151"/>
      <c r="AE198" s="151"/>
      <c r="AF198" s="151"/>
      <c r="AG198" s="151"/>
      <c r="AH198" s="151"/>
      <c r="AI198" s="151"/>
    </row>
    <row r="199" spans="20:35" x14ac:dyDescent="0.2">
      <c r="T199" s="151"/>
      <c r="U199" s="151">
        <f t="shared" si="24"/>
        <v>60</v>
      </c>
      <c r="V199" s="151" t="str">
        <f>Comparison!C187</f>
        <v>Other</v>
      </c>
      <c r="W199" s="151">
        <f>Comparison!E187</f>
        <v>0</v>
      </c>
      <c r="X199" s="151">
        <f>Comparison!F187</f>
        <v>0</v>
      </c>
      <c r="Y199" s="236">
        <f t="shared" si="22"/>
        <v>-1.9900000000000001E-2</v>
      </c>
      <c r="Z199" s="151"/>
      <c r="AA199" s="151"/>
      <c r="AB199" s="151"/>
      <c r="AC199" s="151"/>
      <c r="AD199" s="151"/>
      <c r="AE199" s="151"/>
      <c r="AF199" s="151"/>
      <c r="AG199" s="151"/>
      <c r="AH199" s="151"/>
      <c r="AI199" s="151"/>
    </row>
    <row r="200" spans="20:35" x14ac:dyDescent="0.2">
      <c r="T200" s="151"/>
      <c r="U200" s="151">
        <f t="shared" si="24"/>
        <v>59</v>
      </c>
      <c r="V200" s="151" t="str">
        <f>Comparison!C188</f>
        <v>Other</v>
      </c>
      <c r="W200" s="151">
        <f>Comparison!E188</f>
        <v>0</v>
      </c>
      <c r="X200" s="151">
        <f>Comparison!F188</f>
        <v>0</v>
      </c>
      <c r="Y200" s="236">
        <f t="shared" si="22"/>
        <v>-0.02</v>
      </c>
      <c r="Z200" s="151"/>
      <c r="AA200" s="151"/>
      <c r="AB200" s="151"/>
      <c r="AC200" s="151"/>
      <c r="AD200" s="151"/>
      <c r="AE200" s="151"/>
      <c r="AF200" s="151"/>
      <c r="AG200" s="151"/>
      <c r="AH200" s="151"/>
      <c r="AI200" s="151"/>
    </row>
    <row r="201" spans="20:35" x14ac:dyDescent="0.2">
      <c r="T201" s="151"/>
      <c r="U201" s="151">
        <f t="shared" si="24"/>
        <v>58</v>
      </c>
      <c r="V201" s="151" t="str">
        <f>Comparison!C189</f>
        <v>Other</v>
      </c>
      <c r="W201" s="151">
        <f>Comparison!E189</f>
        <v>0</v>
      </c>
      <c r="X201" s="151">
        <f>Comparison!F189</f>
        <v>0</v>
      </c>
      <c r="Y201" s="236">
        <f t="shared" si="22"/>
        <v>-2.01E-2</v>
      </c>
      <c r="Z201" s="151"/>
      <c r="AA201" s="151"/>
      <c r="AB201" s="151"/>
      <c r="AC201" s="151"/>
      <c r="AD201" s="151"/>
      <c r="AE201" s="151"/>
      <c r="AF201" s="151"/>
      <c r="AG201" s="151"/>
      <c r="AH201" s="151"/>
      <c r="AI201" s="151"/>
    </row>
    <row r="202" spans="20:35" x14ac:dyDescent="0.2">
      <c r="T202" s="151"/>
      <c r="U202" s="151">
        <f t="shared" si="24"/>
        <v>57</v>
      </c>
      <c r="V202" s="151" t="str">
        <f>Comparison!C190</f>
        <v>Other</v>
      </c>
      <c r="W202" s="151">
        <f>Comparison!E190</f>
        <v>0</v>
      </c>
      <c r="X202" s="151">
        <f>Comparison!F190</f>
        <v>0</v>
      </c>
      <c r="Y202" s="236">
        <f t="shared" si="22"/>
        <v>-2.0199999999999999E-2</v>
      </c>
      <c r="Z202" s="151"/>
      <c r="AA202" s="151"/>
      <c r="AB202" s="151"/>
      <c r="AC202" s="151"/>
      <c r="AD202" s="151"/>
      <c r="AE202" s="151"/>
      <c r="AF202" s="151"/>
      <c r="AG202" s="151"/>
      <c r="AH202" s="151"/>
      <c r="AI202" s="151"/>
    </row>
    <row r="203" spans="20:35" x14ac:dyDescent="0.2">
      <c r="T203" s="151"/>
      <c r="U203" s="151">
        <f t="shared" si="24"/>
        <v>56</v>
      </c>
      <c r="V203" s="151" t="str">
        <f>Comparison!C191</f>
        <v>Other</v>
      </c>
      <c r="W203" s="151">
        <f>Comparison!E191</f>
        <v>0</v>
      </c>
      <c r="X203" s="151">
        <f>Comparison!F191</f>
        <v>0</v>
      </c>
      <c r="Y203" s="236">
        <f t="shared" si="22"/>
        <v>-2.0299999999999999E-2</v>
      </c>
      <c r="Z203" s="151"/>
      <c r="AA203" s="151"/>
      <c r="AB203" s="151"/>
      <c r="AC203" s="151"/>
      <c r="AD203" s="151"/>
      <c r="AE203" s="151"/>
      <c r="AF203" s="151"/>
      <c r="AG203" s="151"/>
      <c r="AH203" s="151"/>
      <c r="AI203" s="151"/>
    </row>
    <row r="204" spans="20:35" x14ac:dyDescent="0.2">
      <c r="T204" s="151"/>
      <c r="U204" s="151">
        <f t="shared" si="24"/>
        <v>55</v>
      </c>
      <c r="V204" s="151" t="str">
        <f>Comparison!C192</f>
        <v>Other</v>
      </c>
      <c r="W204" s="151">
        <f>Comparison!E192</f>
        <v>0</v>
      </c>
      <c r="X204" s="151">
        <f>Comparison!F192</f>
        <v>0</v>
      </c>
      <c r="Y204" s="236">
        <f t="shared" si="22"/>
        <v>-2.0400000000000001E-2</v>
      </c>
      <c r="Z204" s="151"/>
      <c r="AA204" s="151"/>
      <c r="AB204" s="151"/>
      <c r="AC204" s="151"/>
      <c r="AD204" s="151"/>
      <c r="AE204" s="151"/>
      <c r="AF204" s="151"/>
      <c r="AG204" s="151"/>
      <c r="AH204" s="151"/>
      <c r="AI204" s="151"/>
    </row>
    <row r="205" spans="20:35" x14ac:dyDescent="0.2">
      <c r="T205" s="151"/>
      <c r="U205" s="151">
        <f t="shared" si="24"/>
        <v>54</v>
      </c>
      <c r="V205" s="151" t="str">
        <f>Comparison!C193</f>
        <v>Other</v>
      </c>
      <c r="W205" s="151">
        <f>Comparison!E193</f>
        <v>0</v>
      </c>
      <c r="X205" s="151">
        <f>Comparison!F193</f>
        <v>0</v>
      </c>
      <c r="Y205" s="236">
        <f t="shared" si="22"/>
        <v>-2.0500000000000001E-2</v>
      </c>
      <c r="Z205" s="151"/>
      <c r="AA205" s="151"/>
      <c r="AB205" s="151"/>
      <c r="AC205" s="151"/>
      <c r="AD205" s="151"/>
      <c r="AE205" s="151"/>
      <c r="AF205" s="151"/>
      <c r="AG205" s="151"/>
      <c r="AH205" s="151"/>
      <c r="AI205" s="151"/>
    </row>
    <row r="206" spans="20:35" x14ac:dyDescent="0.2">
      <c r="T206" s="151"/>
      <c r="U206" s="151">
        <f t="shared" si="24"/>
        <v>53</v>
      </c>
      <c r="V206" s="151" t="str">
        <f>Comparison!C194</f>
        <v>Other</v>
      </c>
      <c r="W206" s="151">
        <f>Comparison!E194</f>
        <v>0</v>
      </c>
      <c r="X206" s="151">
        <f>Comparison!F194</f>
        <v>0</v>
      </c>
      <c r="Y206" s="236">
        <f t="shared" si="22"/>
        <v>-2.06E-2</v>
      </c>
      <c r="Z206" s="151"/>
      <c r="AA206" s="151"/>
      <c r="AB206" s="151"/>
      <c r="AC206" s="151"/>
      <c r="AD206" s="151"/>
      <c r="AE206" s="151"/>
      <c r="AF206" s="151"/>
      <c r="AG206" s="151"/>
      <c r="AH206" s="151"/>
      <c r="AI206" s="151"/>
    </row>
    <row r="207" spans="20:35" x14ac:dyDescent="0.2">
      <c r="T207" s="151"/>
      <c r="U207" s="151">
        <f t="shared" si="24"/>
        <v>52</v>
      </c>
      <c r="V207" s="151" t="str">
        <f>Comparison!C195</f>
        <v>Other</v>
      </c>
      <c r="W207" s="151">
        <f>Comparison!E195</f>
        <v>0</v>
      </c>
      <c r="X207" s="151">
        <f>Comparison!F195</f>
        <v>0</v>
      </c>
      <c r="Y207" s="236">
        <f t="shared" si="22"/>
        <v>-2.07E-2</v>
      </c>
      <c r="Z207" s="151"/>
      <c r="AA207" s="151"/>
      <c r="AB207" s="151"/>
      <c r="AC207" s="151"/>
      <c r="AD207" s="151"/>
      <c r="AE207" s="151"/>
      <c r="AF207" s="151"/>
      <c r="AG207" s="151"/>
      <c r="AH207" s="151"/>
      <c r="AI207" s="151"/>
    </row>
    <row r="208" spans="20:35" x14ac:dyDescent="0.2">
      <c r="T208" s="151"/>
      <c r="U208" s="151">
        <f t="shared" si="24"/>
        <v>51</v>
      </c>
      <c r="V208" s="151" t="str">
        <f>Comparison!C196</f>
        <v>Other</v>
      </c>
      <c r="W208" s="151">
        <f>Comparison!E196</f>
        <v>0</v>
      </c>
      <c r="X208" s="151">
        <f>Comparison!F196</f>
        <v>0</v>
      </c>
      <c r="Y208" s="236">
        <f t="shared" si="22"/>
        <v>-2.0799999999999999E-2</v>
      </c>
      <c r="Z208" s="151"/>
      <c r="AA208" s="151"/>
      <c r="AB208" s="151"/>
      <c r="AC208" s="151"/>
      <c r="AD208" s="151"/>
      <c r="AE208" s="151"/>
      <c r="AF208" s="151"/>
      <c r="AG208" s="151"/>
      <c r="AH208" s="151"/>
      <c r="AI208" s="151"/>
    </row>
    <row r="209" spans="20:35" x14ac:dyDescent="0.2">
      <c r="T209" s="151"/>
      <c r="U209" s="151">
        <f t="shared" si="24"/>
        <v>50</v>
      </c>
      <c r="V209" s="151" t="str">
        <f>Comparison!C197</f>
        <v>Other</v>
      </c>
      <c r="W209" s="151">
        <f>Comparison!E197</f>
        <v>0</v>
      </c>
      <c r="X209" s="151">
        <f>Comparison!F197</f>
        <v>0</v>
      </c>
      <c r="Y209" s="236">
        <f t="shared" si="22"/>
        <v>-2.0899999999999998E-2</v>
      </c>
      <c r="Z209" s="151"/>
      <c r="AA209" s="151"/>
      <c r="AB209" s="151"/>
      <c r="AC209" s="151"/>
      <c r="AD209" s="151"/>
      <c r="AE209" s="151"/>
      <c r="AF209" s="151"/>
      <c r="AG209" s="151"/>
      <c r="AH209" s="151"/>
      <c r="AI209" s="151"/>
    </row>
    <row r="210" spans="20:35" x14ac:dyDescent="0.2">
      <c r="T210" s="151"/>
      <c r="U210" s="151">
        <f t="shared" si="24"/>
        <v>49</v>
      </c>
      <c r="V210" s="151" t="str">
        <f>Comparison!C198</f>
        <v>Other</v>
      </c>
      <c r="W210" s="151">
        <f>Comparison!E198</f>
        <v>0</v>
      </c>
      <c r="X210" s="151">
        <f>Comparison!F198</f>
        <v>0</v>
      </c>
      <c r="Y210" s="236">
        <f t="shared" si="22"/>
        <v>-2.1000000000000001E-2</v>
      </c>
      <c r="Z210" s="151"/>
      <c r="AA210" s="151"/>
      <c r="AB210" s="151"/>
      <c r="AC210" s="151"/>
      <c r="AD210" s="151"/>
      <c r="AE210" s="151"/>
      <c r="AF210" s="151"/>
      <c r="AG210" s="151"/>
      <c r="AH210" s="151"/>
      <c r="AI210" s="151"/>
    </row>
    <row r="211" spans="20:35" x14ac:dyDescent="0.2">
      <c r="T211" s="151"/>
      <c r="U211" s="151">
        <f t="shared" si="24"/>
        <v>48</v>
      </c>
      <c r="V211" s="151" t="str">
        <f>Comparison!C199</f>
        <v>Other</v>
      </c>
      <c r="W211" s="151">
        <f>Comparison!E199</f>
        <v>0</v>
      </c>
      <c r="X211" s="151">
        <f>Comparison!F199</f>
        <v>0</v>
      </c>
      <c r="Y211" s="236">
        <f t="shared" si="22"/>
        <v>-2.1100000000000001E-2</v>
      </c>
      <c r="Z211" s="151"/>
      <c r="AA211" s="151"/>
      <c r="AB211" s="151"/>
      <c r="AC211" s="151"/>
      <c r="AD211" s="151"/>
      <c r="AE211" s="151"/>
      <c r="AF211" s="151"/>
      <c r="AG211" s="151"/>
      <c r="AH211" s="151"/>
      <c r="AI211" s="151"/>
    </row>
    <row r="212" spans="20:35" x14ac:dyDescent="0.2">
      <c r="T212" s="151"/>
      <c r="U212" s="151"/>
      <c r="V212" s="151"/>
      <c r="W212" s="151"/>
      <c r="X212" s="151"/>
      <c r="Y212" s="236"/>
      <c r="Z212" s="151"/>
      <c r="AA212" s="151"/>
      <c r="AB212" s="151"/>
      <c r="AC212" s="151"/>
      <c r="AD212" s="151"/>
      <c r="AE212" s="151"/>
      <c r="AF212" s="151"/>
      <c r="AG212" s="151"/>
      <c r="AH212" s="151"/>
      <c r="AI212" s="151"/>
    </row>
    <row r="213" spans="20:35" x14ac:dyDescent="0.2">
      <c r="T213" s="151"/>
      <c r="U213" s="151"/>
      <c r="V213" s="151"/>
      <c r="W213" s="151"/>
      <c r="X213" s="151"/>
      <c r="Y213" s="236"/>
      <c r="Z213" s="151"/>
      <c r="AA213" s="151"/>
      <c r="AB213" s="151"/>
      <c r="AC213" s="151"/>
      <c r="AD213" s="151"/>
      <c r="AE213" s="151"/>
      <c r="AF213" s="151"/>
      <c r="AG213" s="151"/>
      <c r="AH213" s="151"/>
      <c r="AI213" s="151"/>
    </row>
    <row r="214" spans="20:35" x14ac:dyDescent="0.2">
      <c r="T214" s="151"/>
      <c r="U214" s="151">
        <f t="shared" ref="U214:U228" si="25">RANK(Y214,Y$43:Y$264,1)</f>
        <v>47</v>
      </c>
      <c r="V214" s="151" t="str">
        <f>Comparison!C202</f>
        <v>Other</v>
      </c>
      <c r="W214" s="151">
        <f>Comparison!E202</f>
        <v>0</v>
      </c>
      <c r="X214" s="151">
        <f>Comparison!F202</f>
        <v>0</v>
      </c>
      <c r="Y214" s="236">
        <f t="shared" si="22"/>
        <v>-2.1399999999999999E-2</v>
      </c>
      <c r="Z214" s="151"/>
      <c r="AA214" s="151"/>
      <c r="AB214" s="151"/>
      <c r="AC214" s="151"/>
      <c r="AD214" s="151"/>
      <c r="AE214" s="151"/>
      <c r="AF214" s="151"/>
      <c r="AG214" s="151"/>
      <c r="AH214" s="151"/>
      <c r="AI214" s="151"/>
    </row>
    <row r="215" spans="20:35" x14ac:dyDescent="0.2">
      <c r="T215" s="151"/>
      <c r="U215" s="151">
        <f t="shared" si="25"/>
        <v>46</v>
      </c>
      <c r="V215" s="151" t="str">
        <f>Comparison!C203</f>
        <v>Other</v>
      </c>
      <c r="W215" s="151">
        <f>Comparison!E203</f>
        <v>0</v>
      </c>
      <c r="X215" s="151">
        <f>Comparison!F203</f>
        <v>0</v>
      </c>
      <c r="Y215" s="236">
        <f t="shared" si="22"/>
        <v>-2.1499999999999998E-2</v>
      </c>
      <c r="Z215" s="151"/>
      <c r="AA215" s="151"/>
      <c r="AB215" s="151"/>
      <c r="AC215" s="151"/>
      <c r="AD215" s="151"/>
      <c r="AE215" s="151"/>
      <c r="AF215" s="151"/>
      <c r="AG215" s="151"/>
      <c r="AH215" s="151"/>
      <c r="AI215" s="151"/>
    </row>
    <row r="216" spans="20:35" x14ac:dyDescent="0.2">
      <c r="T216" s="151"/>
      <c r="U216" s="151">
        <f t="shared" si="25"/>
        <v>45</v>
      </c>
      <c r="V216" s="151" t="str">
        <f>Comparison!C204</f>
        <v>Other</v>
      </c>
      <c r="W216" s="151">
        <f>Comparison!E204</f>
        <v>0</v>
      </c>
      <c r="X216" s="151">
        <f>Comparison!F204</f>
        <v>0</v>
      </c>
      <c r="Y216" s="236">
        <f t="shared" si="22"/>
        <v>-2.1600000000000001E-2</v>
      </c>
      <c r="Z216" s="151"/>
      <c r="AA216" s="151"/>
      <c r="AB216" s="151"/>
      <c r="AC216" s="151"/>
      <c r="AD216" s="151"/>
      <c r="AE216" s="151"/>
      <c r="AF216" s="151"/>
      <c r="AG216" s="151"/>
      <c r="AH216" s="151"/>
      <c r="AI216" s="151"/>
    </row>
    <row r="217" spans="20:35" x14ac:dyDescent="0.2">
      <c r="T217" s="151"/>
      <c r="U217" s="151">
        <f t="shared" si="25"/>
        <v>44</v>
      </c>
      <c r="V217" s="151" t="str">
        <f>Comparison!C205</f>
        <v>Other</v>
      </c>
      <c r="W217" s="151">
        <f>Comparison!E205</f>
        <v>0</v>
      </c>
      <c r="X217" s="151">
        <f>Comparison!F205</f>
        <v>0</v>
      </c>
      <c r="Y217" s="236">
        <f t="shared" si="22"/>
        <v>-2.1700000000000001E-2</v>
      </c>
      <c r="Z217" s="151"/>
      <c r="AA217" s="151"/>
      <c r="AB217" s="151"/>
      <c r="AC217" s="151"/>
      <c r="AD217" s="151"/>
      <c r="AE217" s="151"/>
      <c r="AF217" s="151"/>
      <c r="AG217" s="151"/>
      <c r="AH217" s="151"/>
      <c r="AI217" s="151"/>
    </row>
    <row r="218" spans="20:35" x14ac:dyDescent="0.2">
      <c r="T218" s="151"/>
      <c r="U218" s="151">
        <f t="shared" si="25"/>
        <v>43</v>
      </c>
      <c r="V218" s="151" t="str">
        <f>Comparison!C206</f>
        <v>Other</v>
      </c>
      <c r="W218" s="151">
        <f>Comparison!E206</f>
        <v>0</v>
      </c>
      <c r="X218" s="151">
        <f>Comparison!F206</f>
        <v>0</v>
      </c>
      <c r="Y218" s="236">
        <f t="shared" si="22"/>
        <v>-2.18E-2</v>
      </c>
      <c r="Z218" s="151"/>
      <c r="AA218" s="151"/>
      <c r="AB218" s="151"/>
      <c r="AC218" s="151"/>
      <c r="AD218" s="151"/>
      <c r="AE218" s="151"/>
      <c r="AF218" s="151"/>
      <c r="AG218" s="151"/>
      <c r="AH218" s="151"/>
      <c r="AI218" s="151"/>
    </row>
    <row r="219" spans="20:35" x14ac:dyDescent="0.2">
      <c r="T219" s="151"/>
      <c r="U219" s="151">
        <f t="shared" si="25"/>
        <v>42</v>
      </c>
      <c r="V219" s="151" t="str">
        <f>Comparison!C207</f>
        <v>Other</v>
      </c>
      <c r="W219" s="151">
        <f>Comparison!E207</f>
        <v>0</v>
      </c>
      <c r="X219" s="151">
        <f>Comparison!F207</f>
        <v>0</v>
      </c>
      <c r="Y219" s="236">
        <f t="shared" si="22"/>
        <v>-2.1899999999999999E-2</v>
      </c>
      <c r="Z219" s="151"/>
      <c r="AA219" s="151"/>
      <c r="AB219" s="151"/>
      <c r="AC219" s="151"/>
      <c r="AD219" s="151"/>
      <c r="AE219" s="151"/>
      <c r="AF219" s="151"/>
      <c r="AG219" s="151"/>
      <c r="AH219" s="151"/>
      <c r="AI219" s="151"/>
    </row>
    <row r="220" spans="20:35" x14ac:dyDescent="0.2">
      <c r="T220" s="151"/>
      <c r="U220" s="151">
        <f t="shared" si="25"/>
        <v>41</v>
      </c>
      <c r="V220" s="151" t="str">
        <f>Comparison!C208</f>
        <v>Other</v>
      </c>
      <c r="W220" s="151">
        <f>Comparison!E208</f>
        <v>0</v>
      </c>
      <c r="X220" s="151">
        <f>Comparison!F208</f>
        <v>0</v>
      </c>
      <c r="Y220" s="236">
        <f t="shared" si="22"/>
        <v>-2.1999999999999999E-2</v>
      </c>
      <c r="Z220" s="151"/>
      <c r="AA220" s="151"/>
      <c r="AB220" s="151"/>
      <c r="AC220" s="151"/>
      <c r="AD220" s="151"/>
      <c r="AE220" s="151"/>
      <c r="AF220" s="151"/>
      <c r="AG220" s="151"/>
      <c r="AH220" s="151"/>
      <c r="AI220" s="151"/>
    </row>
    <row r="221" spans="20:35" x14ac:dyDescent="0.2">
      <c r="T221" s="151"/>
      <c r="U221" s="151">
        <f t="shared" si="25"/>
        <v>40</v>
      </c>
      <c r="V221" s="151" t="str">
        <f>Comparison!C209</f>
        <v>Other</v>
      </c>
      <c r="W221" s="151">
        <f>Comparison!E209</f>
        <v>0</v>
      </c>
      <c r="X221" s="151">
        <f>Comparison!F209</f>
        <v>0</v>
      </c>
      <c r="Y221" s="236">
        <f t="shared" si="22"/>
        <v>-2.2100000000000002E-2</v>
      </c>
      <c r="Z221" s="151"/>
      <c r="AA221" s="151"/>
      <c r="AB221" s="151"/>
      <c r="AC221" s="151"/>
      <c r="AD221" s="151"/>
      <c r="AE221" s="151"/>
      <c r="AF221" s="151"/>
      <c r="AG221" s="151"/>
      <c r="AH221" s="151"/>
      <c r="AI221" s="151"/>
    </row>
    <row r="222" spans="20:35" x14ac:dyDescent="0.2">
      <c r="T222" s="151"/>
      <c r="U222" s="151">
        <f t="shared" si="25"/>
        <v>39</v>
      </c>
      <c r="V222" s="151" t="str">
        <f>Comparison!C210</f>
        <v>Other</v>
      </c>
      <c r="W222" s="151">
        <f>Comparison!E210</f>
        <v>0</v>
      </c>
      <c r="X222" s="151">
        <f>Comparison!F210</f>
        <v>0</v>
      </c>
      <c r="Y222" s="236">
        <f t="shared" si="22"/>
        <v>-2.2200000000000001E-2</v>
      </c>
      <c r="Z222" s="151"/>
      <c r="AA222" s="151"/>
      <c r="AB222" s="151"/>
      <c r="AC222" s="151"/>
      <c r="AD222" s="151"/>
      <c r="AE222" s="151"/>
      <c r="AF222" s="151"/>
      <c r="AG222" s="151"/>
      <c r="AH222" s="151"/>
      <c r="AI222" s="151"/>
    </row>
    <row r="223" spans="20:35" x14ac:dyDescent="0.2">
      <c r="T223" s="151"/>
      <c r="U223" s="151">
        <f t="shared" si="25"/>
        <v>38</v>
      </c>
      <c r="V223" s="151" t="str">
        <f>Comparison!C211</f>
        <v>Other</v>
      </c>
      <c r="W223" s="151">
        <f>Comparison!E211</f>
        <v>0</v>
      </c>
      <c r="X223" s="151">
        <f>Comparison!F211</f>
        <v>0</v>
      </c>
      <c r="Y223" s="236">
        <f t="shared" si="22"/>
        <v>-2.23E-2</v>
      </c>
      <c r="Z223" s="151"/>
      <c r="AA223" s="151"/>
      <c r="AB223" s="151"/>
      <c r="AC223" s="151"/>
      <c r="AD223" s="151"/>
      <c r="AE223" s="151"/>
      <c r="AF223" s="151"/>
      <c r="AG223" s="151"/>
      <c r="AH223" s="151"/>
      <c r="AI223" s="151"/>
    </row>
    <row r="224" spans="20:35" x14ac:dyDescent="0.2">
      <c r="T224" s="151"/>
      <c r="U224" s="151">
        <f t="shared" si="25"/>
        <v>37</v>
      </c>
      <c r="V224" s="151" t="str">
        <f>Comparison!C212</f>
        <v>Other</v>
      </c>
      <c r="W224" s="151">
        <f>Comparison!E212</f>
        <v>0</v>
      </c>
      <c r="X224" s="151">
        <f>Comparison!F212</f>
        <v>0</v>
      </c>
      <c r="Y224" s="236">
        <f t="shared" si="22"/>
        <v>-2.24E-2</v>
      </c>
      <c r="Z224" s="151"/>
      <c r="AA224" s="151"/>
      <c r="AB224" s="151"/>
      <c r="AC224" s="151"/>
      <c r="AD224" s="151"/>
      <c r="AE224" s="151"/>
      <c r="AF224" s="151"/>
      <c r="AG224" s="151"/>
      <c r="AH224" s="151"/>
      <c r="AI224" s="151"/>
    </row>
    <row r="225" spans="20:35" x14ac:dyDescent="0.2">
      <c r="T225" s="151"/>
      <c r="U225" s="151">
        <f t="shared" si="25"/>
        <v>36</v>
      </c>
      <c r="V225" s="151" t="str">
        <f>Comparison!C213</f>
        <v>Other</v>
      </c>
      <c r="W225" s="151">
        <f>Comparison!E213</f>
        <v>0</v>
      </c>
      <c r="X225" s="151">
        <f>Comparison!F213</f>
        <v>0</v>
      </c>
      <c r="Y225" s="236">
        <f t="shared" si="22"/>
        <v>-2.2499999999999999E-2</v>
      </c>
      <c r="Z225" s="151"/>
      <c r="AA225" s="151"/>
      <c r="AB225" s="151"/>
      <c r="AC225" s="151"/>
      <c r="AD225" s="151"/>
      <c r="AE225" s="151"/>
      <c r="AF225" s="151"/>
      <c r="AG225" s="151"/>
      <c r="AH225" s="151"/>
      <c r="AI225" s="151"/>
    </row>
    <row r="226" spans="20:35" x14ac:dyDescent="0.2">
      <c r="T226" s="151"/>
      <c r="U226" s="151">
        <f t="shared" si="25"/>
        <v>35</v>
      </c>
      <c r="V226" s="151" t="str">
        <f>Comparison!C214</f>
        <v>Other</v>
      </c>
      <c r="W226" s="151">
        <f>Comparison!E214</f>
        <v>0</v>
      </c>
      <c r="X226" s="151">
        <f>Comparison!F214</f>
        <v>0</v>
      </c>
      <c r="Y226" s="236">
        <f t="shared" si="22"/>
        <v>-2.2599999999999999E-2</v>
      </c>
      <c r="Z226" s="151"/>
      <c r="AA226" s="151"/>
      <c r="AB226" s="151"/>
      <c r="AC226" s="151"/>
      <c r="AD226" s="151"/>
      <c r="AE226" s="151"/>
      <c r="AF226" s="151"/>
      <c r="AG226" s="151"/>
      <c r="AH226" s="151"/>
      <c r="AI226" s="151"/>
    </row>
    <row r="227" spans="20:35" x14ac:dyDescent="0.2">
      <c r="T227" s="151"/>
      <c r="U227" s="151">
        <f t="shared" si="25"/>
        <v>34</v>
      </c>
      <c r="V227" s="151" t="str">
        <f>Comparison!C215</f>
        <v>Other</v>
      </c>
      <c r="W227" s="151">
        <f>Comparison!E215</f>
        <v>0</v>
      </c>
      <c r="X227" s="151">
        <f>Comparison!F215</f>
        <v>0</v>
      </c>
      <c r="Y227" s="236">
        <f t="shared" si="22"/>
        <v>-2.2700000000000001E-2</v>
      </c>
      <c r="Z227" s="151"/>
      <c r="AA227" s="151"/>
      <c r="AB227" s="151"/>
      <c r="AC227" s="151"/>
      <c r="AD227" s="151"/>
      <c r="AE227" s="151"/>
      <c r="AF227" s="151"/>
      <c r="AG227" s="151"/>
      <c r="AH227" s="151"/>
      <c r="AI227" s="151"/>
    </row>
    <row r="228" spans="20:35" x14ac:dyDescent="0.2">
      <c r="T228" s="151"/>
      <c r="U228" s="151">
        <f t="shared" si="25"/>
        <v>33</v>
      </c>
      <c r="V228" s="151" t="str">
        <f>Comparison!C216</f>
        <v>Other</v>
      </c>
      <c r="W228" s="151">
        <f>Comparison!E216</f>
        <v>0</v>
      </c>
      <c r="X228" s="151">
        <f>Comparison!F216</f>
        <v>0</v>
      </c>
      <c r="Y228" s="236">
        <f t="shared" si="22"/>
        <v>-2.2800000000000001E-2</v>
      </c>
      <c r="Z228" s="151"/>
      <c r="AA228" s="151"/>
      <c r="AB228" s="151"/>
      <c r="AC228" s="151"/>
      <c r="AD228" s="151"/>
      <c r="AE228" s="151"/>
      <c r="AF228" s="151"/>
      <c r="AG228" s="151"/>
      <c r="AH228" s="151"/>
      <c r="AI228" s="151"/>
    </row>
    <row r="229" spans="20:35" x14ac:dyDescent="0.2">
      <c r="T229" s="151"/>
      <c r="U229" s="151"/>
      <c r="V229" s="151"/>
      <c r="W229" s="151"/>
      <c r="X229" s="151"/>
      <c r="Y229" s="236"/>
      <c r="Z229" s="151"/>
      <c r="AA229" s="151"/>
      <c r="AB229" s="151"/>
      <c r="AC229" s="151"/>
      <c r="AD229" s="151"/>
      <c r="AE229" s="151"/>
      <c r="AF229" s="151"/>
      <c r="AG229" s="151"/>
      <c r="AH229" s="151"/>
      <c r="AI229" s="151"/>
    </row>
    <row r="230" spans="20:35" x14ac:dyDescent="0.2">
      <c r="T230" s="151"/>
      <c r="U230" s="151"/>
      <c r="V230" s="151"/>
      <c r="W230" s="151"/>
      <c r="X230" s="151"/>
      <c r="Y230" s="236"/>
      <c r="Z230" s="151"/>
      <c r="AA230" s="151"/>
      <c r="AB230" s="151"/>
      <c r="AC230" s="151"/>
      <c r="AD230" s="151"/>
      <c r="AE230" s="151"/>
      <c r="AF230" s="151"/>
      <c r="AG230" s="151"/>
      <c r="AH230" s="151"/>
      <c r="AI230" s="151"/>
    </row>
    <row r="231" spans="20:35" x14ac:dyDescent="0.2">
      <c r="T231" s="151"/>
      <c r="U231" s="151">
        <f t="shared" ref="U231:U245" si="26">RANK(Y231,Y$43:Y$264,1)</f>
        <v>32</v>
      </c>
      <c r="V231" s="151" t="str">
        <f>Comparison!C219</f>
        <v>Other</v>
      </c>
      <c r="W231" s="151">
        <f>Comparison!E219</f>
        <v>0</v>
      </c>
      <c r="X231" s="151">
        <f>Comparison!F219</f>
        <v>0</v>
      </c>
      <c r="Y231" s="236">
        <f t="shared" si="22"/>
        <v>-2.3099999999999999E-2</v>
      </c>
      <c r="Z231" s="151"/>
      <c r="AA231" s="151"/>
      <c r="AB231" s="151"/>
      <c r="AC231" s="151"/>
      <c r="AD231" s="151"/>
      <c r="AE231" s="151"/>
      <c r="AF231" s="151"/>
      <c r="AG231" s="151"/>
      <c r="AH231" s="151"/>
      <c r="AI231" s="151"/>
    </row>
    <row r="232" spans="20:35" x14ac:dyDescent="0.2">
      <c r="T232" s="151"/>
      <c r="U232" s="151">
        <f t="shared" si="26"/>
        <v>31</v>
      </c>
      <c r="V232" s="151" t="str">
        <f>Comparison!C220</f>
        <v>Other</v>
      </c>
      <c r="W232" s="151">
        <f>Comparison!E220</f>
        <v>0</v>
      </c>
      <c r="X232" s="151">
        <f>Comparison!F220</f>
        <v>0</v>
      </c>
      <c r="Y232" s="236">
        <f t="shared" si="22"/>
        <v>-2.3199999999999998E-2</v>
      </c>
      <c r="Z232" s="151"/>
      <c r="AA232" s="151"/>
      <c r="AB232" s="151"/>
      <c r="AC232" s="151"/>
      <c r="AD232" s="151"/>
      <c r="AE232" s="151"/>
      <c r="AF232" s="151"/>
      <c r="AG232" s="151"/>
      <c r="AH232" s="151"/>
      <c r="AI232" s="151"/>
    </row>
    <row r="233" spans="20:35" x14ac:dyDescent="0.2">
      <c r="T233" s="151"/>
      <c r="U233" s="151">
        <f t="shared" si="26"/>
        <v>30</v>
      </c>
      <c r="V233" s="151" t="str">
        <f>Comparison!C221</f>
        <v>Other</v>
      </c>
      <c r="W233" s="151">
        <f>Comparison!E221</f>
        <v>0</v>
      </c>
      <c r="X233" s="151">
        <f>Comparison!F221</f>
        <v>0</v>
      </c>
      <c r="Y233" s="236">
        <f t="shared" si="22"/>
        <v>-2.3300000000000001E-2</v>
      </c>
      <c r="Z233" s="151"/>
      <c r="AA233" s="151"/>
      <c r="AB233" s="151"/>
      <c r="AC233" s="151"/>
      <c r="AD233" s="151"/>
      <c r="AE233" s="151"/>
      <c r="AF233" s="151"/>
      <c r="AG233" s="151"/>
      <c r="AH233" s="151"/>
      <c r="AI233" s="151"/>
    </row>
    <row r="234" spans="20:35" x14ac:dyDescent="0.2">
      <c r="T234" s="151"/>
      <c r="U234" s="151">
        <f t="shared" si="26"/>
        <v>29</v>
      </c>
      <c r="V234" s="151" t="str">
        <f>Comparison!C222</f>
        <v>Other</v>
      </c>
      <c r="W234" s="151">
        <f>Comparison!E222</f>
        <v>0</v>
      </c>
      <c r="X234" s="151">
        <f>Comparison!F222</f>
        <v>0</v>
      </c>
      <c r="Y234" s="236">
        <f t="shared" si="22"/>
        <v>-2.3400000000000001E-2</v>
      </c>
      <c r="Z234" s="151"/>
      <c r="AA234" s="151"/>
      <c r="AB234" s="151"/>
      <c r="AC234" s="151"/>
      <c r="AD234" s="151"/>
      <c r="AE234" s="151"/>
      <c r="AF234" s="151"/>
      <c r="AG234" s="151"/>
      <c r="AH234" s="151"/>
      <c r="AI234" s="151"/>
    </row>
    <row r="235" spans="20:35" x14ac:dyDescent="0.2">
      <c r="T235" s="151"/>
      <c r="U235" s="151">
        <f t="shared" si="26"/>
        <v>28</v>
      </c>
      <c r="V235" s="151" t="str">
        <f>Comparison!C223</f>
        <v>Other</v>
      </c>
      <c r="W235" s="151">
        <f>Comparison!E223</f>
        <v>0</v>
      </c>
      <c r="X235" s="151">
        <f>Comparison!F223</f>
        <v>0</v>
      </c>
      <c r="Y235" s="236">
        <f t="shared" si="22"/>
        <v>-2.35E-2</v>
      </c>
      <c r="Z235" s="151"/>
      <c r="AA235" s="151"/>
      <c r="AB235" s="151"/>
      <c r="AC235" s="151"/>
      <c r="AD235" s="151"/>
      <c r="AE235" s="151"/>
      <c r="AF235" s="151"/>
      <c r="AG235" s="151"/>
      <c r="AH235" s="151"/>
      <c r="AI235" s="151"/>
    </row>
    <row r="236" spans="20:35" x14ac:dyDescent="0.2">
      <c r="T236" s="151"/>
      <c r="U236" s="151">
        <f t="shared" si="26"/>
        <v>27</v>
      </c>
      <c r="V236" s="151" t="str">
        <f>Comparison!C224</f>
        <v>Other</v>
      </c>
      <c r="W236" s="151">
        <f>Comparison!E224</f>
        <v>0</v>
      </c>
      <c r="X236" s="151">
        <f>Comparison!F224</f>
        <v>0</v>
      </c>
      <c r="Y236" s="236">
        <f t="shared" ref="Y236:Y264" si="27">W236-X236-ROW()/10000</f>
        <v>-2.3599999999999999E-2</v>
      </c>
      <c r="Z236" s="151"/>
      <c r="AA236" s="151"/>
      <c r="AB236" s="151"/>
      <c r="AC236" s="151"/>
      <c r="AD236" s="151"/>
      <c r="AE236" s="151"/>
      <c r="AF236" s="151"/>
      <c r="AG236" s="151"/>
      <c r="AH236" s="151"/>
      <c r="AI236" s="151"/>
    </row>
    <row r="237" spans="20:35" x14ac:dyDescent="0.2">
      <c r="T237" s="151"/>
      <c r="U237" s="151">
        <f t="shared" si="26"/>
        <v>26</v>
      </c>
      <c r="V237" s="151" t="str">
        <f>Comparison!C225</f>
        <v>Other</v>
      </c>
      <c r="W237" s="151">
        <f>Comparison!E225</f>
        <v>0</v>
      </c>
      <c r="X237" s="151">
        <f>Comparison!F225</f>
        <v>0</v>
      </c>
      <c r="Y237" s="236">
        <f t="shared" si="27"/>
        <v>-2.3699999999999999E-2</v>
      </c>
      <c r="Z237" s="151"/>
      <c r="AA237" s="151"/>
      <c r="AB237" s="151"/>
      <c r="AC237" s="151"/>
      <c r="AD237" s="151"/>
      <c r="AE237" s="151"/>
      <c r="AF237" s="151"/>
      <c r="AG237" s="151"/>
      <c r="AH237" s="151"/>
      <c r="AI237" s="151"/>
    </row>
    <row r="238" spans="20:35" x14ac:dyDescent="0.2">
      <c r="T238" s="151"/>
      <c r="U238" s="151">
        <f t="shared" si="26"/>
        <v>25</v>
      </c>
      <c r="V238" s="151" t="str">
        <f>Comparison!C226</f>
        <v>Other</v>
      </c>
      <c r="W238" s="151">
        <f>Comparison!E226</f>
        <v>0</v>
      </c>
      <c r="X238" s="151">
        <f>Comparison!F226</f>
        <v>0</v>
      </c>
      <c r="Y238" s="236">
        <f t="shared" si="27"/>
        <v>-2.3800000000000002E-2</v>
      </c>
      <c r="Z238" s="151"/>
      <c r="AA238" s="151"/>
      <c r="AB238" s="151"/>
      <c r="AC238" s="151"/>
      <c r="AD238" s="151"/>
      <c r="AE238" s="151"/>
      <c r="AF238" s="151"/>
      <c r="AG238" s="151"/>
      <c r="AH238" s="151"/>
      <c r="AI238" s="151"/>
    </row>
    <row r="239" spans="20:35" x14ac:dyDescent="0.2">
      <c r="T239" s="151"/>
      <c r="U239" s="151">
        <f t="shared" si="26"/>
        <v>24</v>
      </c>
      <c r="V239" s="151" t="str">
        <f>Comparison!C227</f>
        <v>Other</v>
      </c>
      <c r="W239" s="151">
        <f>Comparison!E227</f>
        <v>0</v>
      </c>
      <c r="X239" s="151">
        <f>Comparison!F227</f>
        <v>0</v>
      </c>
      <c r="Y239" s="236">
        <f t="shared" si="27"/>
        <v>-2.3900000000000001E-2</v>
      </c>
      <c r="Z239" s="151"/>
      <c r="AA239" s="151"/>
      <c r="AB239" s="151"/>
      <c r="AC239" s="151"/>
      <c r="AD239" s="151"/>
      <c r="AE239" s="151"/>
      <c r="AF239" s="151"/>
      <c r="AG239" s="151"/>
      <c r="AH239" s="151"/>
      <c r="AI239" s="151"/>
    </row>
    <row r="240" spans="20:35" x14ac:dyDescent="0.2">
      <c r="T240" s="151"/>
      <c r="U240" s="151">
        <f t="shared" si="26"/>
        <v>23</v>
      </c>
      <c r="V240" s="151" t="str">
        <f>Comparison!C228</f>
        <v>Other</v>
      </c>
      <c r="W240" s="151">
        <f>Comparison!E228</f>
        <v>0</v>
      </c>
      <c r="X240" s="151">
        <f>Comparison!F228</f>
        <v>0</v>
      </c>
      <c r="Y240" s="236">
        <f t="shared" si="27"/>
        <v>-2.4E-2</v>
      </c>
      <c r="Z240" s="151"/>
      <c r="AA240" s="151"/>
      <c r="AB240" s="151"/>
      <c r="AC240" s="151"/>
      <c r="AD240" s="151"/>
      <c r="AE240" s="151"/>
      <c r="AF240" s="151"/>
      <c r="AG240" s="151"/>
      <c r="AH240" s="151"/>
      <c r="AI240" s="151"/>
    </row>
    <row r="241" spans="20:35" x14ac:dyDescent="0.2">
      <c r="T241" s="151"/>
      <c r="U241" s="151">
        <f t="shared" si="26"/>
        <v>22</v>
      </c>
      <c r="V241" s="151" t="str">
        <f>Comparison!C229</f>
        <v>Other</v>
      </c>
      <c r="W241" s="151">
        <f>Comparison!E229</f>
        <v>0</v>
      </c>
      <c r="X241" s="151">
        <f>Comparison!F229</f>
        <v>0</v>
      </c>
      <c r="Y241" s="236">
        <f t="shared" si="27"/>
        <v>-2.41E-2</v>
      </c>
      <c r="Z241" s="151"/>
      <c r="AA241" s="151"/>
      <c r="AB241" s="151"/>
      <c r="AC241" s="151"/>
      <c r="AD241" s="151"/>
      <c r="AE241" s="151"/>
      <c r="AF241" s="151"/>
      <c r="AG241" s="151"/>
      <c r="AH241" s="151"/>
      <c r="AI241" s="151"/>
    </row>
    <row r="242" spans="20:35" x14ac:dyDescent="0.2">
      <c r="T242" s="151"/>
      <c r="U242" s="151">
        <f t="shared" si="26"/>
        <v>21</v>
      </c>
      <c r="V242" s="151" t="str">
        <f>Comparison!C230</f>
        <v>Other</v>
      </c>
      <c r="W242" s="151">
        <f>Comparison!E230</f>
        <v>0</v>
      </c>
      <c r="X242" s="151">
        <f>Comparison!F230</f>
        <v>0</v>
      </c>
      <c r="Y242" s="236">
        <f t="shared" si="27"/>
        <v>-2.4199999999999999E-2</v>
      </c>
      <c r="Z242" s="151"/>
      <c r="AA242" s="151"/>
      <c r="AB242" s="151"/>
      <c r="AC242" s="151"/>
      <c r="AD242" s="151"/>
      <c r="AE242" s="151"/>
      <c r="AF242" s="151"/>
      <c r="AG242" s="151"/>
      <c r="AH242" s="151"/>
      <c r="AI242" s="151"/>
    </row>
    <row r="243" spans="20:35" x14ac:dyDescent="0.2">
      <c r="T243" s="151"/>
      <c r="U243" s="151">
        <f t="shared" si="26"/>
        <v>20</v>
      </c>
      <c r="V243" s="151" t="str">
        <f>Comparison!C231</f>
        <v>Other</v>
      </c>
      <c r="W243" s="151">
        <f>Comparison!E231</f>
        <v>0</v>
      </c>
      <c r="X243" s="151">
        <f>Comparison!F231</f>
        <v>0</v>
      </c>
      <c r="Y243" s="236">
        <f t="shared" si="27"/>
        <v>-2.4299999999999999E-2</v>
      </c>
      <c r="Z243" s="151"/>
      <c r="AA243" s="151"/>
      <c r="AB243" s="151"/>
      <c r="AC243" s="151"/>
      <c r="AD243" s="151"/>
      <c r="AE243" s="151"/>
      <c r="AF243" s="151"/>
      <c r="AG243" s="151"/>
      <c r="AH243" s="151"/>
      <c r="AI243" s="151"/>
    </row>
    <row r="244" spans="20:35" x14ac:dyDescent="0.2">
      <c r="T244" s="151"/>
      <c r="U244" s="151">
        <f t="shared" si="26"/>
        <v>19</v>
      </c>
      <c r="V244" s="151" t="str">
        <f>Comparison!C232</f>
        <v>Other</v>
      </c>
      <c r="W244" s="151">
        <f>Comparison!E232</f>
        <v>0</v>
      </c>
      <c r="X244" s="151">
        <f>Comparison!F232</f>
        <v>0</v>
      </c>
      <c r="Y244" s="236">
        <f t="shared" si="27"/>
        <v>-2.4400000000000002E-2</v>
      </c>
      <c r="Z244" s="151"/>
      <c r="AA244" s="151"/>
      <c r="AB244" s="151"/>
      <c r="AC244" s="151"/>
      <c r="AD244" s="151"/>
      <c r="AE244" s="151"/>
      <c r="AF244" s="151"/>
      <c r="AG244" s="151"/>
      <c r="AH244" s="151"/>
      <c r="AI244" s="151"/>
    </row>
    <row r="245" spans="20:35" x14ac:dyDescent="0.2">
      <c r="T245" s="151"/>
      <c r="U245" s="151">
        <f t="shared" si="26"/>
        <v>18</v>
      </c>
      <c r="V245" s="151" t="str">
        <f>Comparison!C233</f>
        <v>Other</v>
      </c>
      <c r="W245" s="151">
        <f>Comparison!E233</f>
        <v>0</v>
      </c>
      <c r="X245" s="151">
        <f>Comparison!F233</f>
        <v>0</v>
      </c>
      <c r="Y245" s="236">
        <f t="shared" si="27"/>
        <v>-2.4500000000000001E-2</v>
      </c>
      <c r="Z245" s="151"/>
      <c r="AA245" s="151"/>
      <c r="AB245" s="151"/>
      <c r="AC245" s="151"/>
      <c r="AD245" s="151"/>
      <c r="AE245" s="151"/>
      <c r="AF245" s="151"/>
      <c r="AG245" s="151"/>
      <c r="AH245" s="151"/>
      <c r="AI245" s="151"/>
    </row>
    <row r="246" spans="20:35" x14ac:dyDescent="0.2">
      <c r="T246" s="151"/>
      <c r="U246" s="151"/>
      <c r="V246" s="151"/>
      <c r="W246" s="151"/>
      <c r="X246" s="151"/>
      <c r="Y246" s="236"/>
      <c r="Z246" s="151"/>
      <c r="AA246" s="151"/>
      <c r="AB246" s="151"/>
      <c r="AC246" s="151"/>
      <c r="AD246" s="151"/>
      <c r="AE246" s="151"/>
      <c r="AF246" s="151"/>
      <c r="AG246" s="151"/>
      <c r="AH246" s="151"/>
      <c r="AI246" s="151"/>
    </row>
    <row r="247" spans="20:35" x14ac:dyDescent="0.2">
      <c r="T247" s="151"/>
      <c r="U247" s="151"/>
      <c r="V247" s="151"/>
      <c r="W247" s="151"/>
      <c r="X247" s="151"/>
      <c r="Y247" s="236"/>
      <c r="Z247" s="151"/>
      <c r="AA247" s="151"/>
      <c r="AB247" s="151"/>
      <c r="AC247" s="151"/>
      <c r="AD247" s="151"/>
      <c r="AE247" s="151"/>
      <c r="AF247" s="151"/>
      <c r="AG247" s="151"/>
      <c r="AH247" s="151"/>
      <c r="AI247" s="151"/>
    </row>
    <row r="248" spans="20:35" x14ac:dyDescent="0.2">
      <c r="T248" s="151"/>
      <c r="U248" s="151">
        <f t="shared" ref="U248:U264" si="28">RANK(Y248,Y$43:Y$264,1)</f>
        <v>17</v>
      </c>
      <c r="V248" s="151" t="str">
        <f>Comparison!C236</f>
        <v>Other</v>
      </c>
      <c r="W248" s="151">
        <f>Comparison!E236</f>
        <v>0</v>
      </c>
      <c r="X248" s="151">
        <f>Comparison!F236</f>
        <v>0</v>
      </c>
      <c r="Y248" s="236">
        <f t="shared" si="27"/>
        <v>-2.4799999999999999E-2</v>
      </c>
      <c r="Z248" s="151"/>
      <c r="AA248" s="151"/>
      <c r="AB248" s="151"/>
      <c r="AC248" s="151"/>
      <c r="AD248" s="151"/>
      <c r="AE248" s="151"/>
      <c r="AF248" s="151"/>
      <c r="AG248" s="151"/>
      <c r="AH248" s="151"/>
      <c r="AI248" s="151"/>
    </row>
    <row r="249" spans="20:35" x14ac:dyDescent="0.2">
      <c r="T249" s="151"/>
      <c r="U249" s="151">
        <f t="shared" si="28"/>
        <v>16</v>
      </c>
      <c r="V249" s="151" t="str">
        <f>Comparison!C237</f>
        <v>Other</v>
      </c>
      <c r="W249" s="151">
        <f>Comparison!E237</f>
        <v>0</v>
      </c>
      <c r="X249" s="151">
        <f>Comparison!F237</f>
        <v>0</v>
      </c>
      <c r="Y249" s="236">
        <f t="shared" si="27"/>
        <v>-2.4899999999999999E-2</v>
      </c>
      <c r="Z249" s="151"/>
      <c r="AA249" s="151"/>
      <c r="AB249" s="151"/>
      <c r="AC249" s="151"/>
      <c r="AD249" s="151"/>
      <c r="AE249" s="151"/>
      <c r="AF249" s="151"/>
      <c r="AG249" s="151"/>
      <c r="AH249" s="151"/>
      <c r="AI249" s="151"/>
    </row>
    <row r="250" spans="20:35" x14ac:dyDescent="0.2">
      <c r="T250" s="151"/>
      <c r="U250" s="151">
        <f t="shared" si="28"/>
        <v>15</v>
      </c>
      <c r="V250" s="151" t="str">
        <f>Comparison!C238</f>
        <v>Other</v>
      </c>
      <c r="W250" s="151">
        <f>Comparison!E238</f>
        <v>0</v>
      </c>
      <c r="X250" s="151">
        <f>Comparison!F238</f>
        <v>0</v>
      </c>
      <c r="Y250" s="236">
        <f t="shared" si="27"/>
        <v>-2.5000000000000001E-2</v>
      </c>
      <c r="Z250" s="151"/>
      <c r="AA250" s="151"/>
      <c r="AB250" s="151"/>
      <c r="AC250" s="151"/>
      <c r="AD250" s="151"/>
      <c r="AE250" s="151"/>
      <c r="AF250" s="151"/>
      <c r="AG250" s="151"/>
      <c r="AH250" s="151"/>
      <c r="AI250" s="151"/>
    </row>
    <row r="251" spans="20:35" x14ac:dyDescent="0.2">
      <c r="T251" s="151"/>
      <c r="U251" s="151">
        <f t="shared" si="28"/>
        <v>14</v>
      </c>
      <c r="V251" s="151" t="str">
        <f>Comparison!C239</f>
        <v>Other</v>
      </c>
      <c r="W251" s="151">
        <f>Comparison!E239</f>
        <v>0</v>
      </c>
      <c r="X251" s="151">
        <f>Comparison!F239</f>
        <v>0</v>
      </c>
      <c r="Y251" s="236">
        <f t="shared" si="27"/>
        <v>-2.5100000000000001E-2</v>
      </c>
      <c r="Z251" s="151"/>
      <c r="AA251" s="151"/>
      <c r="AB251" s="151"/>
      <c r="AC251" s="151"/>
      <c r="AD251" s="151"/>
      <c r="AE251" s="151"/>
      <c r="AF251" s="151"/>
      <c r="AG251" s="151"/>
      <c r="AH251" s="151"/>
      <c r="AI251" s="151"/>
    </row>
    <row r="252" spans="20:35" x14ac:dyDescent="0.2">
      <c r="T252" s="151"/>
      <c r="U252" s="151">
        <f t="shared" si="28"/>
        <v>13</v>
      </c>
      <c r="V252" s="151" t="str">
        <f>Comparison!C240</f>
        <v>Other</v>
      </c>
      <c r="W252" s="151">
        <f>Comparison!E240</f>
        <v>0</v>
      </c>
      <c r="X252" s="151">
        <f>Comparison!F240</f>
        <v>0</v>
      </c>
      <c r="Y252" s="236">
        <f t="shared" si="27"/>
        <v>-2.52E-2</v>
      </c>
      <c r="Z252" s="151"/>
      <c r="AA252" s="151"/>
      <c r="AB252" s="151"/>
      <c r="AC252" s="151"/>
      <c r="AD252" s="151"/>
      <c r="AE252" s="151"/>
      <c r="AF252" s="151"/>
      <c r="AG252" s="151"/>
      <c r="AH252" s="151"/>
      <c r="AI252" s="151"/>
    </row>
    <row r="253" spans="20:35" x14ac:dyDescent="0.2">
      <c r="T253" s="151"/>
      <c r="U253" s="151">
        <f t="shared" si="28"/>
        <v>12</v>
      </c>
      <c r="V253" s="151" t="str">
        <f>Comparison!C241</f>
        <v>Other</v>
      </c>
      <c r="W253" s="151">
        <f>Comparison!E241</f>
        <v>0</v>
      </c>
      <c r="X253" s="151">
        <f>Comparison!F241</f>
        <v>0</v>
      </c>
      <c r="Y253" s="236">
        <f t="shared" si="27"/>
        <v>-2.53E-2</v>
      </c>
      <c r="Z253" s="151"/>
      <c r="AA253" s="151"/>
      <c r="AB253" s="151"/>
      <c r="AC253" s="151"/>
      <c r="AD253" s="151"/>
      <c r="AE253" s="151"/>
      <c r="AF253" s="151"/>
      <c r="AG253" s="151"/>
      <c r="AH253" s="151"/>
      <c r="AI253" s="151"/>
    </row>
    <row r="254" spans="20:35" x14ac:dyDescent="0.2">
      <c r="T254" s="151"/>
      <c r="U254" s="151">
        <f t="shared" si="28"/>
        <v>11</v>
      </c>
      <c r="V254" s="151" t="str">
        <f>Comparison!C242</f>
        <v>Other</v>
      </c>
      <c r="W254" s="151">
        <f>Comparison!E242</f>
        <v>0</v>
      </c>
      <c r="X254" s="151">
        <f>Comparison!F242</f>
        <v>0</v>
      </c>
      <c r="Y254" s="236">
        <f t="shared" si="27"/>
        <v>-2.5399999999999999E-2</v>
      </c>
      <c r="Z254" s="151"/>
      <c r="AA254" s="151"/>
      <c r="AB254" s="151"/>
      <c r="AC254" s="151"/>
      <c r="AD254" s="151"/>
      <c r="AE254" s="151"/>
      <c r="AF254" s="151"/>
      <c r="AG254" s="151"/>
      <c r="AH254" s="151"/>
      <c r="AI254" s="151"/>
    </row>
    <row r="255" spans="20:35" x14ac:dyDescent="0.2">
      <c r="T255" s="151"/>
      <c r="U255" s="151">
        <f t="shared" si="28"/>
        <v>10</v>
      </c>
      <c r="V255" s="151" t="str">
        <f>Comparison!C243</f>
        <v>Other</v>
      </c>
      <c r="W255" s="151">
        <f>Comparison!E243</f>
        <v>0</v>
      </c>
      <c r="X255" s="151">
        <f>Comparison!F243</f>
        <v>0</v>
      </c>
      <c r="Y255" s="236">
        <f t="shared" si="27"/>
        <v>-2.5499999999999998E-2</v>
      </c>
      <c r="Z255" s="151"/>
      <c r="AA255" s="151"/>
      <c r="AB255" s="151"/>
      <c r="AC255" s="151"/>
      <c r="AD255" s="151"/>
      <c r="AE255" s="151"/>
      <c r="AF255" s="151"/>
      <c r="AG255" s="151"/>
      <c r="AH255" s="151"/>
      <c r="AI255" s="151"/>
    </row>
    <row r="256" spans="20:35" x14ac:dyDescent="0.2">
      <c r="T256" s="151"/>
      <c r="U256" s="151">
        <f t="shared" si="28"/>
        <v>9</v>
      </c>
      <c r="V256" s="151" t="str">
        <f>Comparison!C244</f>
        <v>Other</v>
      </c>
      <c r="W256" s="151">
        <f>Comparison!E244</f>
        <v>0</v>
      </c>
      <c r="X256" s="151">
        <f>Comparison!F244</f>
        <v>0</v>
      </c>
      <c r="Y256" s="236">
        <f t="shared" si="27"/>
        <v>-2.5600000000000001E-2</v>
      </c>
      <c r="Z256" s="151"/>
      <c r="AA256" s="151"/>
      <c r="AB256" s="151"/>
      <c r="AC256" s="151"/>
      <c r="AD256" s="151"/>
      <c r="AE256" s="151"/>
      <c r="AF256" s="151"/>
      <c r="AG256" s="151"/>
      <c r="AH256" s="151"/>
      <c r="AI256" s="151"/>
    </row>
    <row r="257" spans="20:35" x14ac:dyDescent="0.2">
      <c r="T257" s="151"/>
      <c r="U257" s="151">
        <f t="shared" si="28"/>
        <v>8</v>
      </c>
      <c r="V257" s="151" t="str">
        <f>Comparison!C245</f>
        <v>Other</v>
      </c>
      <c r="W257" s="151">
        <f>Comparison!E245</f>
        <v>0</v>
      </c>
      <c r="X257" s="151">
        <f>Comparison!F245</f>
        <v>0</v>
      </c>
      <c r="Y257" s="236">
        <f t="shared" si="27"/>
        <v>-2.5700000000000001E-2</v>
      </c>
      <c r="Z257" s="151"/>
      <c r="AA257" s="151"/>
      <c r="AB257" s="151"/>
      <c r="AC257" s="151"/>
      <c r="AD257" s="151"/>
      <c r="AE257" s="151"/>
      <c r="AF257" s="151"/>
      <c r="AG257" s="151"/>
      <c r="AH257" s="151"/>
      <c r="AI257" s="151"/>
    </row>
    <row r="258" spans="20:35" x14ac:dyDescent="0.2">
      <c r="T258" s="151"/>
      <c r="U258" s="151">
        <f t="shared" si="28"/>
        <v>7</v>
      </c>
      <c r="V258" s="151" t="str">
        <f>Comparison!C246</f>
        <v>Other</v>
      </c>
      <c r="W258" s="151">
        <f>Comparison!E246</f>
        <v>0</v>
      </c>
      <c r="X258" s="151">
        <f>Comparison!F246</f>
        <v>0</v>
      </c>
      <c r="Y258" s="236">
        <f t="shared" si="27"/>
        <v>-2.58E-2</v>
      </c>
      <c r="Z258" s="151"/>
      <c r="AA258" s="151"/>
      <c r="AB258" s="151"/>
      <c r="AC258" s="151"/>
      <c r="AD258" s="151"/>
      <c r="AE258" s="151"/>
      <c r="AF258" s="151"/>
      <c r="AG258" s="151"/>
      <c r="AH258" s="151"/>
      <c r="AI258" s="151"/>
    </row>
    <row r="259" spans="20:35" x14ac:dyDescent="0.2">
      <c r="T259" s="151"/>
      <c r="U259" s="151">
        <f t="shared" si="28"/>
        <v>6</v>
      </c>
      <c r="V259" s="151" t="str">
        <f>Comparison!C247</f>
        <v>Other</v>
      </c>
      <c r="W259" s="151">
        <f>Comparison!E247</f>
        <v>0</v>
      </c>
      <c r="X259" s="151">
        <f>Comparison!F247</f>
        <v>0</v>
      </c>
      <c r="Y259" s="236">
        <f t="shared" si="27"/>
        <v>-2.5899999999999999E-2</v>
      </c>
      <c r="Z259" s="151"/>
      <c r="AA259" s="151"/>
      <c r="AB259" s="151"/>
      <c r="AC259" s="151"/>
      <c r="AD259" s="151"/>
      <c r="AE259" s="151"/>
      <c r="AF259" s="151"/>
      <c r="AG259" s="151"/>
      <c r="AH259" s="151"/>
      <c r="AI259" s="151"/>
    </row>
    <row r="260" spans="20:35" x14ac:dyDescent="0.2">
      <c r="T260" s="151"/>
      <c r="U260" s="151">
        <f t="shared" si="28"/>
        <v>5</v>
      </c>
      <c r="V260" s="151" t="str">
        <f>Comparison!C248</f>
        <v>Other</v>
      </c>
      <c r="W260" s="151">
        <f>Comparison!E248</f>
        <v>0</v>
      </c>
      <c r="X260" s="151">
        <f>Comparison!F248</f>
        <v>0</v>
      </c>
      <c r="Y260" s="236">
        <f t="shared" si="27"/>
        <v>-2.5999999999999999E-2</v>
      </c>
      <c r="Z260" s="151"/>
      <c r="AA260" s="151"/>
      <c r="AB260" s="151"/>
      <c r="AC260" s="151"/>
      <c r="AD260" s="151"/>
      <c r="AE260" s="151"/>
      <c r="AF260" s="151"/>
      <c r="AG260" s="151"/>
      <c r="AH260" s="151"/>
      <c r="AI260" s="151"/>
    </row>
    <row r="261" spans="20:35" x14ac:dyDescent="0.2">
      <c r="T261" s="151"/>
      <c r="U261" s="151">
        <f t="shared" si="28"/>
        <v>4</v>
      </c>
      <c r="V261" s="151" t="str">
        <f>Comparison!C249</f>
        <v>Other</v>
      </c>
      <c r="W261" s="151">
        <f>Comparison!E249</f>
        <v>0</v>
      </c>
      <c r="X261" s="151">
        <f>Comparison!F249</f>
        <v>0</v>
      </c>
      <c r="Y261" s="236">
        <f t="shared" si="27"/>
        <v>-2.6100000000000002E-2</v>
      </c>
      <c r="Z261" s="151"/>
      <c r="AA261" s="151"/>
      <c r="AB261" s="151"/>
      <c r="AC261" s="151"/>
      <c r="AD261" s="151"/>
      <c r="AE261" s="151"/>
      <c r="AF261" s="151"/>
      <c r="AG261" s="151"/>
      <c r="AH261" s="151"/>
      <c r="AI261" s="151"/>
    </row>
    <row r="262" spans="20:35" x14ac:dyDescent="0.2">
      <c r="T262" s="151"/>
      <c r="U262" s="151">
        <f t="shared" si="28"/>
        <v>3</v>
      </c>
      <c r="V262" s="151" t="str">
        <f>Comparison!C250</f>
        <v>Other</v>
      </c>
      <c r="W262" s="151">
        <f>Comparison!E250</f>
        <v>0</v>
      </c>
      <c r="X262" s="151">
        <f>Comparison!F250</f>
        <v>0</v>
      </c>
      <c r="Y262" s="236">
        <f t="shared" si="27"/>
        <v>-2.6200000000000001E-2</v>
      </c>
      <c r="Z262" s="151"/>
      <c r="AA262" s="151"/>
      <c r="AB262" s="151"/>
      <c r="AC262" s="151"/>
      <c r="AD262" s="151"/>
      <c r="AE262" s="151"/>
      <c r="AF262" s="151"/>
      <c r="AG262" s="151"/>
      <c r="AH262" s="151"/>
      <c r="AI262" s="151"/>
    </row>
    <row r="263" spans="20:35" x14ac:dyDescent="0.2">
      <c r="T263" s="151"/>
      <c r="U263" s="151">
        <f t="shared" si="28"/>
        <v>2</v>
      </c>
      <c r="V263" s="151" t="str">
        <f>Comparison!C251</f>
        <v>Other</v>
      </c>
      <c r="W263" s="151">
        <f>Comparison!E251</f>
        <v>0</v>
      </c>
      <c r="X263" s="151">
        <f>Comparison!F251</f>
        <v>0</v>
      </c>
      <c r="Y263" s="236">
        <f t="shared" si="27"/>
        <v>-2.63E-2</v>
      </c>
      <c r="Z263" s="151"/>
      <c r="AA263" s="151"/>
      <c r="AB263" s="151"/>
      <c r="AC263" s="151"/>
      <c r="AD263" s="151"/>
      <c r="AE263" s="151"/>
      <c r="AF263" s="151"/>
      <c r="AG263" s="151"/>
      <c r="AH263" s="151"/>
      <c r="AI263" s="151"/>
    </row>
    <row r="264" spans="20:35" x14ac:dyDescent="0.2">
      <c r="T264" s="151"/>
      <c r="U264" s="151">
        <f t="shared" si="28"/>
        <v>1</v>
      </c>
      <c r="V264" s="151" t="str">
        <f>Comparison!C252</f>
        <v>Other</v>
      </c>
      <c r="W264" s="151">
        <f>Comparison!E252</f>
        <v>0</v>
      </c>
      <c r="X264" s="151">
        <f>Comparison!F252</f>
        <v>0</v>
      </c>
      <c r="Y264" s="236">
        <f t="shared" si="27"/>
        <v>-2.64E-2</v>
      </c>
      <c r="Z264" s="151"/>
      <c r="AA264" s="151"/>
      <c r="AB264" s="151"/>
      <c r="AC264" s="151"/>
      <c r="AD264" s="151"/>
      <c r="AE264" s="151"/>
      <c r="AF264" s="151"/>
      <c r="AG264" s="151"/>
      <c r="AH264" s="151"/>
      <c r="AI264" s="151"/>
    </row>
  </sheetData>
  <sheetProtection password="9C9F" sheet="1" objects="1" scenarios="1"/>
  <mergeCells count="1">
    <mergeCell ref="F4:I5"/>
  </mergeCells>
  <phoneticPr fontId="4" type="noConversion"/>
  <conditionalFormatting sqref="F8:G20">
    <cfRule type="expression" dxfId="1" priority="1" stopIfTrue="1">
      <formula>$G8&lt;0.01</formula>
    </cfRule>
  </conditionalFormatting>
  <pageMargins left="0.75" right="0.75" top="1" bottom="1" header="0.5" footer="0.5"/>
  <pageSetup scale="92" orientation="landscape" verticalDpi="0"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34" r:id="rId4" name="Drop Down 14">
              <controlPr defaultSize="0" print="0" autoLine="0" autoPict="0">
                <anchor moveWithCells="1">
                  <from>
                    <xdr:col>5</xdr:col>
                    <xdr:colOff>400050</xdr:colOff>
                    <xdr:row>3</xdr:row>
                    <xdr:rowOff>123825</xdr:rowOff>
                  </from>
                  <to>
                    <xdr:col>6</xdr:col>
                    <xdr:colOff>533400</xdr:colOff>
                    <xdr:row>4</xdr:row>
                    <xdr:rowOff>76200</xdr:rowOff>
                  </to>
                </anchor>
              </controlPr>
            </control>
          </mc:Choice>
        </mc:AlternateContent>
        <mc:AlternateContent xmlns:mc="http://schemas.openxmlformats.org/markup-compatibility/2006">
          <mc:Choice Requires="x14">
            <control shapeId="56350" r:id="rId5" name="Drop Down 30">
              <controlPr defaultSize="0" print="0" autoLine="0" autoPict="0">
                <anchor moveWithCells="1">
                  <from>
                    <xdr:col>4</xdr:col>
                    <xdr:colOff>600075</xdr:colOff>
                    <xdr:row>22</xdr:row>
                    <xdr:rowOff>19050</xdr:rowOff>
                  </from>
                  <to>
                    <xdr:col>5</xdr:col>
                    <xdr:colOff>666750</xdr:colOff>
                    <xdr:row>23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12"/>
    <pageSetUpPr fitToPage="1"/>
  </sheetPr>
  <dimension ref="A1:AJ231"/>
  <sheetViews>
    <sheetView showGridLines="0" showRowColHeaders="0" zoomScale="92" workbookViewId="0">
      <pane xSplit="4" ySplit="6" topLeftCell="E7" activePane="bottomRight" state="frozen"/>
      <selection pane="topRight"/>
      <selection pane="bottomLeft"/>
      <selection pane="bottomRight" activeCell="R3" sqref="R3"/>
    </sheetView>
  </sheetViews>
  <sheetFormatPr defaultRowHeight="12.75" x14ac:dyDescent="0.2"/>
  <cols>
    <col min="1" max="1" width="1.7109375" style="26" customWidth="1"/>
    <col min="2" max="2" width="2" style="3" customWidth="1"/>
    <col min="3" max="3" width="22.42578125" style="3" customWidth="1"/>
    <col min="4" max="4" width="1.7109375" style="3" customWidth="1"/>
    <col min="5" max="35" width="8.7109375" style="3" customWidth="1"/>
    <col min="36" max="16384" width="9.140625" style="3"/>
  </cols>
  <sheetData>
    <row r="1" spans="1:36" x14ac:dyDescent="0.2">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6" x14ac:dyDescent="0.2">
      <c r="B2" s="26"/>
      <c r="C2" s="26"/>
      <c r="D2" s="26"/>
      <c r="E2" s="26"/>
      <c r="F2" s="26"/>
      <c r="G2" s="26"/>
      <c r="H2" s="26"/>
      <c r="I2" s="26"/>
      <c r="J2" s="26"/>
      <c r="K2" s="26"/>
      <c r="L2" s="26"/>
      <c r="M2" s="26"/>
      <c r="N2" s="26"/>
      <c r="O2" s="65"/>
      <c r="P2" s="26"/>
      <c r="Q2" s="26"/>
      <c r="R2" s="26"/>
      <c r="S2" s="26"/>
      <c r="T2" s="26"/>
      <c r="U2" s="26"/>
      <c r="V2" s="26"/>
      <c r="W2" s="26"/>
      <c r="X2" s="26"/>
      <c r="Y2" s="26"/>
      <c r="Z2" s="26"/>
      <c r="AA2" s="26"/>
      <c r="AB2" s="26"/>
      <c r="AC2" s="26"/>
      <c r="AD2" s="26"/>
      <c r="AE2" s="26"/>
      <c r="AF2" s="26"/>
      <c r="AG2" s="26"/>
      <c r="AH2" s="26"/>
      <c r="AI2" s="26"/>
      <c r="AJ2" s="26"/>
    </row>
    <row r="3" spans="1:36" x14ac:dyDescent="0.2">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row>
    <row r="4" spans="1:36" ht="12.75" customHeight="1" x14ac:dyDescent="0.25">
      <c r="B4" s="53"/>
      <c r="C4" s="51"/>
      <c r="D4" s="26"/>
      <c r="E4" s="78"/>
      <c r="F4" s="73"/>
      <c r="G4" s="145" t="s">
        <v>203</v>
      </c>
      <c r="H4" s="26"/>
      <c r="I4" s="26"/>
      <c r="J4" s="75"/>
      <c r="K4" s="76"/>
      <c r="L4" s="148" t="s">
        <v>210</v>
      </c>
      <c r="M4" s="76"/>
      <c r="N4" s="26"/>
      <c r="O4" s="26"/>
      <c r="P4" s="26"/>
      <c r="Q4" s="26"/>
      <c r="R4" s="26"/>
      <c r="S4" s="26"/>
      <c r="T4" s="26"/>
      <c r="U4" s="26"/>
      <c r="V4" s="26"/>
      <c r="W4" s="26"/>
      <c r="X4" s="26"/>
      <c r="Y4" s="26"/>
      <c r="Z4" s="26"/>
      <c r="AA4" s="26"/>
      <c r="AB4" s="26"/>
      <c r="AC4" s="26"/>
      <c r="AD4" s="26"/>
      <c r="AE4" s="26"/>
      <c r="AF4" s="26"/>
      <c r="AG4" s="26"/>
      <c r="AH4" s="26"/>
      <c r="AI4" s="26"/>
      <c r="AJ4" s="26"/>
    </row>
    <row r="5" spans="1:36" ht="12.75" customHeight="1" x14ac:dyDescent="0.2">
      <c r="B5" s="26"/>
      <c r="C5" s="26"/>
      <c r="D5" s="26"/>
      <c r="E5" s="26"/>
      <c r="F5" s="77"/>
      <c r="G5" s="145" t="s">
        <v>202</v>
      </c>
      <c r="H5" s="26"/>
      <c r="I5" s="26"/>
      <c r="J5" s="26"/>
      <c r="K5" s="26"/>
      <c r="L5" s="26"/>
      <c r="M5" s="26"/>
      <c r="N5" s="148" t="s">
        <v>210</v>
      </c>
      <c r="O5" s="26"/>
      <c r="P5" s="26"/>
      <c r="Q5" s="26"/>
      <c r="R5" s="26"/>
      <c r="S5" s="26"/>
      <c r="T5" s="26"/>
      <c r="U5" s="26"/>
      <c r="V5" s="26"/>
      <c r="W5" s="26"/>
      <c r="X5" s="26"/>
      <c r="Y5" s="26"/>
      <c r="Z5" s="26"/>
      <c r="AA5" s="26"/>
      <c r="AB5" s="26"/>
      <c r="AC5" s="26"/>
      <c r="AD5" s="26"/>
      <c r="AE5" s="26"/>
      <c r="AF5" s="26"/>
      <c r="AG5" s="26"/>
      <c r="AH5" s="26"/>
      <c r="AI5" s="26"/>
      <c r="AJ5" s="26"/>
    </row>
    <row r="6" spans="1:36" ht="21.95" customHeight="1" x14ac:dyDescent="0.2">
      <c r="A6" s="58"/>
      <c r="B6" s="297" t="str">
        <f>Tracking!B6</f>
        <v>Category Name</v>
      </c>
      <c r="C6" s="298"/>
      <c r="D6" s="84"/>
      <c r="E6" s="82" t="s">
        <v>95</v>
      </c>
      <c r="F6" s="91" t="s">
        <v>96</v>
      </c>
      <c r="G6" s="91" t="s">
        <v>97</v>
      </c>
      <c r="H6" s="91" t="s">
        <v>98</v>
      </c>
      <c r="I6" s="91" t="s">
        <v>99</v>
      </c>
      <c r="J6" s="91" t="s">
        <v>100</v>
      </c>
      <c r="K6" s="91" t="s">
        <v>101</v>
      </c>
      <c r="L6" s="91" t="s">
        <v>102</v>
      </c>
      <c r="M6" s="91" t="s">
        <v>103</v>
      </c>
      <c r="N6" s="91" t="s">
        <v>104</v>
      </c>
      <c r="O6" s="91" t="s">
        <v>105</v>
      </c>
      <c r="P6" s="91" t="s">
        <v>106</v>
      </c>
      <c r="Q6" s="91" t="s">
        <v>107</v>
      </c>
      <c r="R6" s="91" t="s">
        <v>108</v>
      </c>
      <c r="S6" s="91" t="s">
        <v>109</v>
      </c>
      <c r="T6" s="91" t="s">
        <v>110</v>
      </c>
      <c r="U6" s="91" t="s">
        <v>111</v>
      </c>
      <c r="V6" s="91" t="s">
        <v>112</v>
      </c>
      <c r="W6" s="91" t="s">
        <v>113</v>
      </c>
      <c r="X6" s="91" t="s">
        <v>114</v>
      </c>
      <c r="Y6" s="91" t="s">
        <v>115</v>
      </c>
      <c r="Z6" s="91" t="s">
        <v>116</v>
      </c>
      <c r="AA6" s="91" t="s">
        <v>117</v>
      </c>
      <c r="AB6" s="91" t="s">
        <v>118</v>
      </c>
      <c r="AC6" s="91" t="s">
        <v>119</v>
      </c>
      <c r="AD6" s="91" t="s">
        <v>120</v>
      </c>
      <c r="AE6" s="91" t="s">
        <v>121</v>
      </c>
      <c r="AF6" s="91" t="s">
        <v>122</v>
      </c>
      <c r="AG6" s="91" t="s">
        <v>123</v>
      </c>
      <c r="AH6" s="91" t="s">
        <v>124</v>
      </c>
      <c r="AI6" s="91" t="s">
        <v>125</v>
      </c>
      <c r="AJ6" s="91" t="s">
        <v>88</v>
      </c>
    </row>
    <row r="7" spans="1:36" ht="20.25" customHeight="1" x14ac:dyDescent="0.25">
      <c r="A7" s="58"/>
      <c r="B7" s="304" t="str">
        <f>Tracking!B30</f>
        <v>Spending</v>
      </c>
      <c r="C7" s="305"/>
      <c r="D7" s="4"/>
      <c r="E7" s="6">
        <f>E8+E25+E42+E59+E76+E93+E110+E127+E144+E161+E178+E195+E212</f>
        <v>0</v>
      </c>
      <c r="F7" s="6">
        <f t="shared" ref="F7:AJ7" si="0">F8+F25+F42+F59+F76+F93+F110+F127+F144+F161+F178+F195+F212</f>
        <v>0</v>
      </c>
      <c r="G7" s="6">
        <f t="shared" si="0"/>
        <v>0</v>
      </c>
      <c r="H7" s="6">
        <f t="shared" si="0"/>
        <v>0</v>
      </c>
      <c r="I7" s="6">
        <f t="shared" si="0"/>
        <v>0</v>
      </c>
      <c r="J7" s="6">
        <f t="shared" si="0"/>
        <v>0</v>
      </c>
      <c r="K7" s="6">
        <f t="shared" si="0"/>
        <v>0</v>
      </c>
      <c r="L7" s="6">
        <f t="shared" si="0"/>
        <v>0</v>
      </c>
      <c r="M7" s="6">
        <f t="shared" si="0"/>
        <v>0</v>
      </c>
      <c r="N7" s="6">
        <f t="shared" si="0"/>
        <v>0</v>
      </c>
      <c r="O7" s="6">
        <f t="shared" si="0"/>
        <v>0</v>
      </c>
      <c r="P7" s="6">
        <f t="shared" si="0"/>
        <v>0</v>
      </c>
      <c r="Q7" s="6">
        <f t="shared" si="0"/>
        <v>0</v>
      </c>
      <c r="R7" s="6">
        <f t="shared" si="0"/>
        <v>0</v>
      </c>
      <c r="S7" s="6">
        <f t="shared" si="0"/>
        <v>0</v>
      </c>
      <c r="T7" s="6">
        <f t="shared" si="0"/>
        <v>0</v>
      </c>
      <c r="U7" s="6">
        <f t="shared" si="0"/>
        <v>0</v>
      </c>
      <c r="V7" s="6">
        <f t="shared" si="0"/>
        <v>0</v>
      </c>
      <c r="W7" s="6">
        <f t="shared" si="0"/>
        <v>0</v>
      </c>
      <c r="X7" s="6">
        <f t="shared" si="0"/>
        <v>0</v>
      </c>
      <c r="Y7" s="6">
        <f t="shared" si="0"/>
        <v>0</v>
      </c>
      <c r="Z7" s="6">
        <f t="shared" si="0"/>
        <v>0</v>
      </c>
      <c r="AA7" s="6">
        <f t="shared" si="0"/>
        <v>0</v>
      </c>
      <c r="AB7" s="6">
        <f t="shared" si="0"/>
        <v>0</v>
      </c>
      <c r="AC7" s="6">
        <f t="shared" si="0"/>
        <v>0</v>
      </c>
      <c r="AD7" s="6">
        <f t="shared" si="0"/>
        <v>0</v>
      </c>
      <c r="AE7" s="6">
        <f t="shared" si="0"/>
        <v>0</v>
      </c>
      <c r="AF7" s="6">
        <f t="shared" si="0"/>
        <v>0</v>
      </c>
      <c r="AG7" s="6">
        <f t="shared" si="0"/>
        <v>0</v>
      </c>
      <c r="AH7" s="6">
        <f t="shared" si="0"/>
        <v>0</v>
      </c>
      <c r="AI7" s="6">
        <f t="shared" si="0"/>
        <v>0</v>
      </c>
      <c r="AJ7" s="6">
        <f t="shared" si="0"/>
        <v>0</v>
      </c>
    </row>
    <row r="8" spans="1:36" ht="15" customHeight="1" x14ac:dyDescent="0.2">
      <c r="A8" s="58"/>
      <c r="B8" s="1"/>
      <c r="C8" s="92" t="str">
        <f>Comparison!C31</f>
        <v>Transportation</v>
      </c>
      <c r="D8" s="8"/>
      <c r="E8" s="24">
        <f>SUM(E9:E23)</f>
        <v>0</v>
      </c>
      <c r="F8" s="24">
        <f t="shared" ref="F8:AJ8" si="1">SUM(F9:F23)</f>
        <v>0</v>
      </c>
      <c r="G8" s="24">
        <f t="shared" si="1"/>
        <v>0</v>
      </c>
      <c r="H8" s="24">
        <f t="shared" si="1"/>
        <v>0</v>
      </c>
      <c r="I8" s="24">
        <f t="shared" si="1"/>
        <v>0</v>
      </c>
      <c r="J8" s="24">
        <f t="shared" si="1"/>
        <v>0</v>
      </c>
      <c r="K8" s="24">
        <f t="shared" si="1"/>
        <v>0</v>
      </c>
      <c r="L8" s="24">
        <f t="shared" si="1"/>
        <v>0</v>
      </c>
      <c r="M8" s="24">
        <f t="shared" si="1"/>
        <v>0</v>
      </c>
      <c r="N8" s="24">
        <f t="shared" si="1"/>
        <v>0</v>
      </c>
      <c r="O8" s="24">
        <f t="shared" si="1"/>
        <v>0</v>
      </c>
      <c r="P8" s="24">
        <f t="shared" si="1"/>
        <v>0</v>
      </c>
      <c r="Q8" s="24">
        <f t="shared" si="1"/>
        <v>0</v>
      </c>
      <c r="R8" s="24">
        <f t="shared" si="1"/>
        <v>0</v>
      </c>
      <c r="S8" s="24">
        <f t="shared" si="1"/>
        <v>0</v>
      </c>
      <c r="T8" s="24">
        <f t="shared" si="1"/>
        <v>0</v>
      </c>
      <c r="U8" s="24">
        <f t="shared" si="1"/>
        <v>0</v>
      </c>
      <c r="V8" s="24">
        <f t="shared" si="1"/>
        <v>0</v>
      </c>
      <c r="W8" s="24">
        <f t="shared" si="1"/>
        <v>0</v>
      </c>
      <c r="X8" s="24">
        <f t="shared" si="1"/>
        <v>0</v>
      </c>
      <c r="Y8" s="24">
        <f t="shared" si="1"/>
        <v>0</v>
      </c>
      <c r="Z8" s="24">
        <f t="shared" si="1"/>
        <v>0</v>
      </c>
      <c r="AA8" s="24">
        <f t="shared" si="1"/>
        <v>0</v>
      </c>
      <c r="AB8" s="24">
        <f t="shared" si="1"/>
        <v>0</v>
      </c>
      <c r="AC8" s="24">
        <f t="shared" si="1"/>
        <v>0</v>
      </c>
      <c r="AD8" s="24">
        <f t="shared" si="1"/>
        <v>0</v>
      </c>
      <c r="AE8" s="24">
        <f t="shared" si="1"/>
        <v>0</v>
      </c>
      <c r="AF8" s="24">
        <f t="shared" si="1"/>
        <v>0</v>
      </c>
      <c r="AG8" s="24">
        <f t="shared" si="1"/>
        <v>0</v>
      </c>
      <c r="AH8" s="24">
        <f t="shared" si="1"/>
        <v>0</v>
      </c>
      <c r="AI8" s="24">
        <f t="shared" si="1"/>
        <v>0</v>
      </c>
      <c r="AJ8" s="25">
        <f t="shared" si="1"/>
        <v>0</v>
      </c>
    </row>
    <row r="9" spans="1:36" x14ac:dyDescent="0.2">
      <c r="A9" s="58"/>
      <c r="B9" s="1"/>
      <c r="C9" s="8" t="str">
        <f>Tracking!C32</f>
        <v>Auto Loan/Lease</v>
      </c>
      <c r="D9" s="8"/>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10">
        <f>SUM(E9:AI9)</f>
        <v>0</v>
      </c>
    </row>
    <row r="10" spans="1:36" x14ac:dyDescent="0.2">
      <c r="A10" s="58"/>
      <c r="B10" s="1"/>
      <c r="C10" s="8" t="str">
        <f>Tracking!C33</f>
        <v xml:space="preserve">Insurance </v>
      </c>
      <c r="D10" s="8"/>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10">
        <f t="shared" ref="AJ10:AJ23" si="2">SUM(E10:AI10)</f>
        <v>0</v>
      </c>
    </row>
    <row r="11" spans="1:36" x14ac:dyDescent="0.2">
      <c r="A11" s="58"/>
      <c r="B11" s="1"/>
      <c r="C11" s="8" t="str">
        <f>Tracking!C34</f>
        <v>John's bus pass</v>
      </c>
      <c r="D11" s="8"/>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10">
        <f t="shared" si="2"/>
        <v>0</v>
      </c>
    </row>
    <row r="12" spans="1:36" x14ac:dyDescent="0.2">
      <c r="A12" s="58"/>
      <c r="B12" s="1"/>
      <c r="C12" s="8" t="str">
        <f>Tracking!C35</f>
        <v>Gas Money</v>
      </c>
      <c r="D12" s="8"/>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10">
        <f t="shared" si="2"/>
        <v>0</v>
      </c>
    </row>
    <row r="13" spans="1:36" x14ac:dyDescent="0.2">
      <c r="A13" s="58"/>
      <c r="B13" s="1"/>
      <c r="C13" s="8" t="str">
        <f>Tracking!C36</f>
        <v>Maintenance</v>
      </c>
      <c r="D13" s="8"/>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10">
        <f t="shared" si="2"/>
        <v>0</v>
      </c>
    </row>
    <row r="14" spans="1:36" x14ac:dyDescent="0.2">
      <c r="A14" s="58"/>
      <c r="B14" s="1"/>
      <c r="C14" s="8" t="str">
        <f>Tracking!C37</f>
        <v>Registration/Inspection</v>
      </c>
      <c r="D14" s="8"/>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10">
        <f t="shared" si="2"/>
        <v>0</v>
      </c>
    </row>
    <row r="15" spans="1:36" x14ac:dyDescent="0.2">
      <c r="A15" s="58"/>
      <c r="B15" s="1"/>
      <c r="C15" s="8" t="str">
        <f>Tracking!C38</f>
        <v>Other</v>
      </c>
      <c r="D15" s="8"/>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10">
        <f t="shared" si="2"/>
        <v>0</v>
      </c>
    </row>
    <row r="16" spans="1:36" x14ac:dyDescent="0.2">
      <c r="A16" s="58"/>
      <c r="B16" s="1"/>
      <c r="C16" s="8" t="str">
        <f>Tracking!C39</f>
        <v>Other</v>
      </c>
      <c r="D16" s="8"/>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10">
        <f t="shared" si="2"/>
        <v>0</v>
      </c>
    </row>
    <row r="17" spans="1:36" x14ac:dyDescent="0.2">
      <c r="A17" s="58"/>
      <c r="B17" s="1"/>
      <c r="C17" s="8" t="str">
        <f>Tracking!C40</f>
        <v>Other</v>
      </c>
      <c r="D17" s="8"/>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10">
        <f t="shared" ref="AJ17:AJ22" si="3">SUM(E17:AI17)</f>
        <v>0</v>
      </c>
    </row>
    <row r="18" spans="1:36" x14ac:dyDescent="0.2">
      <c r="A18" s="58"/>
      <c r="B18" s="1"/>
      <c r="C18" s="8" t="str">
        <f>Tracking!C41</f>
        <v>Other</v>
      </c>
      <c r="D18" s="8"/>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10">
        <f t="shared" si="3"/>
        <v>0</v>
      </c>
    </row>
    <row r="19" spans="1:36" x14ac:dyDescent="0.2">
      <c r="A19" s="58"/>
      <c r="B19" s="1"/>
      <c r="C19" s="8" t="str">
        <f>Tracking!C42</f>
        <v>Other</v>
      </c>
      <c r="D19" s="8"/>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10">
        <f t="shared" si="3"/>
        <v>0</v>
      </c>
    </row>
    <row r="20" spans="1:36" x14ac:dyDescent="0.2">
      <c r="A20" s="58"/>
      <c r="B20" s="1"/>
      <c r="C20" s="8" t="str">
        <f>Tracking!C43</f>
        <v>Other</v>
      </c>
      <c r="D20" s="8"/>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10">
        <f t="shared" si="3"/>
        <v>0</v>
      </c>
    </row>
    <row r="21" spans="1:36" x14ac:dyDescent="0.2">
      <c r="A21" s="58"/>
      <c r="B21" s="1"/>
      <c r="C21" s="8" t="str">
        <f>Tracking!C44</f>
        <v>Other</v>
      </c>
      <c r="D21" s="8"/>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10">
        <f t="shared" si="3"/>
        <v>0</v>
      </c>
    </row>
    <row r="22" spans="1:36" x14ac:dyDescent="0.2">
      <c r="A22" s="58"/>
      <c r="B22" s="1"/>
      <c r="C22" s="8" t="str">
        <f>Tracking!C45</f>
        <v>Other</v>
      </c>
      <c r="D22" s="8"/>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10">
        <f t="shared" si="3"/>
        <v>0</v>
      </c>
    </row>
    <row r="23" spans="1:36" x14ac:dyDescent="0.2">
      <c r="A23" s="58"/>
      <c r="B23" s="1"/>
      <c r="C23" s="8" t="str">
        <f>Tracking!C46</f>
        <v>Other</v>
      </c>
      <c r="D23" s="8"/>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10">
        <f t="shared" si="2"/>
        <v>0</v>
      </c>
    </row>
    <row r="24" spans="1:36" x14ac:dyDescent="0.2">
      <c r="A24" s="58"/>
      <c r="B24" s="1"/>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21"/>
    </row>
    <row r="25" spans="1:36" x14ac:dyDescent="0.2">
      <c r="A25" s="58"/>
      <c r="B25" s="1"/>
      <c r="C25" s="92" t="str">
        <f>Comparison!C48</f>
        <v>Home</v>
      </c>
      <c r="D25" s="8"/>
      <c r="E25" s="17">
        <f>SUM(E26:E40)</f>
        <v>0</v>
      </c>
      <c r="F25" s="17">
        <f t="shared" ref="F25:AJ25" si="4">SUM(F26:F40)</f>
        <v>0</v>
      </c>
      <c r="G25" s="17">
        <f t="shared" si="4"/>
        <v>0</v>
      </c>
      <c r="H25" s="17">
        <f t="shared" si="4"/>
        <v>0</v>
      </c>
      <c r="I25" s="17">
        <f t="shared" si="4"/>
        <v>0</v>
      </c>
      <c r="J25" s="17">
        <f t="shared" si="4"/>
        <v>0</v>
      </c>
      <c r="K25" s="17">
        <f t="shared" si="4"/>
        <v>0</v>
      </c>
      <c r="L25" s="17">
        <f t="shared" si="4"/>
        <v>0</v>
      </c>
      <c r="M25" s="17">
        <f t="shared" si="4"/>
        <v>0</v>
      </c>
      <c r="N25" s="17">
        <f t="shared" si="4"/>
        <v>0</v>
      </c>
      <c r="O25" s="17">
        <f t="shared" si="4"/>
        <v>0</v>
      </c>
      <c r="P25" s="17">
        <f t="shared" si="4"/>
        <v>0</v>
      </c>
      <c r="Q25" s="17">
        <f t="shared" si="4"/>
        <v>0</v>
      </c>
      <c r="R25" s="17">
        <f t="shared" si="4"/>
        <v>0</v>
      </c>
      <c r="S25" s="17">
        <f t="shared" si="4"/>
        <v>0</v>
      </c>
      <c r="T25" s="17">
        <f t="shared" si="4"/>
        <v>0</v>
      </c>
      <c r="U25" s="17">
        <f t="shared" si="4"/>
        <v>0</v>
      </c>
      <c r="V25" s="17">
        <f t="shared" si="4"/>
        <v>0</v>
      </c>
      <c r="W25" s="17">
        <f t="shared" si="4"/>
        <v>0</v>
      </c>
      <c r="X25" s="17">
        <f t="shared" si="4"/>
        <v>0</v>
      </c>
      <c r="Y25" s="17">
        <f t="shared" si="4"/>
        <v>0</v>
      </c>
      <c r="Z25" s="17">
        <f t="shared" si="4"/>
        <v>0</v>
      </c>
      <c r="AA25" s="17">
        <f t="shared" si="4"/>
        <v>0</v>
      </c>
      <c r="AB25" s="17">
        <f t="shared" si="4"/>
        <v>0</v>
      </c>
      <c r="AC25" s="17">
        <f t="shared" si="4"/>
        <v>0</v>
      </c>
      <c r="AD25" s="17">
        <f t="shared" si="4"/>
        <v>0</v>
      </c>
      <c r="AE25" s="17">
        <f t="shared" si="4"/>
        <v>0</v>
      </c>
      <c r="AF25" s="17">
        <f t="shared" si="4"/>
        <v>0</v>
      </c>
      <c r="AG25" s="17">
        <f t="shared" si="4"/>
        <v>0</v>
      </c>
      <c r="AH25" s="17">
        <f t="shared" si="4"/>
        <v>0</v>
      </c>
      <c r="AI25" s="17">
        <f>SUM(AI26:AI40)</f>
        <v>0</v>
      </c>
      <c r="AJ25" s="18">
        <f t="shared" si="4"/>
        <v>0</v>
      </c>
    </row>
    <row r="26" spans="1:36" x14ac:dyDescent="0.2">
      <c r="A26" s="58"/>
      <c r="B26" s="1"/>
      <c r="C26" s="8" t="str">
        <f>Tracking!C49</f>
        <v>Mortgage</v>
      </c>
      <c r="D26" s="8"/>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10">
        <f t="shared" ref="AJ26:AJ40" si="5">SUM(E26:AI26)</f>
        <v>0</v>
      </c>
    </row>
    <row r="27" spans="1:36" x14ac:dyDescent="0.2">
      <c r="A27" s="58"/>
      <c r="B27" s="1"/>
      <c r="C27" s="8" t="str">
        <f>Tracking!C50</f>
        <v>Rent</v>
      </c>
      <c r="D27" s="8"/>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10">
        <f t="shared" si="5"/>
        <v>0</v>
      </c>
    </row>
    <row r="28" spans="1:36" x14ac:dyDescent="0.2">
      <c r="A28" s="58"/>
      <c r="B28" s="1"/>
      <c r="C28" s="8" t="str">
        <f>Tracking!C51</f>
        <v>Maintenance</v>
      </c>
      <c r="D28" s="8"/>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10">
        <f t="shared" si="5"/>
        <v>0</v>
      </c>
    </row>
    <row r="29" spans="1:36" x14ac:dyDescent="0.2">
      <c r="A29" s="58"/>
      <c r="B29" s="1"/>
      <c r="C29" s="8" t="str">
        <f>Tracking!C52</f>
        <v>Insurance</v>
      </c>
      <c r="D29" s="8"/>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10">
        <f t="shared" si="5"/>
        <v>0</v>
      </c>
    </row>
    <row r="30" spans="1:36" x14ac:dyDescent="0.2">
      <c r="A30" s="58"/>
      <c r="B30" s="1"/>
      <c r="C30" s="8" t="str">
        <f>Tracking!C53</f>
        <v>Furniture</v>
      </c>
      <c r="D30" s="8"/>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10">
        <f t="shared" si="5"/>
        <v>0</v>
      </c>
    </row>
    <row r="31" spans="1:36" x14ac:dyDescent="0.2">
      <c r="A31" s="58"/>
      <c r="B31" s="1"/>
      <c r="C31" s="8" t="str">
        <f>Tracking!C54</f>
        <v>Household Supplies</v>
      </c>
      <c r="D31" s="8"/>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10">
        <f t="shared" si="5"/>
        <v>0</v>
      </c>
    </row>
    <row r="32" spans="1:36" x14ac:dyDescent="0.2">
      <c r="A32" s="58"/>
      <c r="B32" s="1"/>
      <c r="C32" s="8" t="str">
        <f>Tracking!C55</f>
        <v>Groceries</v>
      </c>
      <c r="D32" s="8"/>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10">
        <f t="shared" si="5"/>
        <v>0</v>
      </c>
    </row>
    <row r="33" spans="1:36" x14ac:dyDescent="0.2">
      <c r="A33" s="58"/>
      <c r="B33" s="1"/>
      <c r="C33" s="8" t="str">
        <f>Tracking!C56</f>
        <v>Real Estate Tax</v>
      </c>
      <c r="D33" s="8"/>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10">
        <f t="shared" si="5"/>
        <v>0</v>
      </c>
    </row>
    <row r="34" spans="1:36" x14ac:dyDescent="0.2">
      <c r="A34" s="58"/>
      <c r="B34" s="1"/>
      <c r="C34" s="8" t="str">
        <f>Tracking!C57</f>
        <v>Other</v>
      </c>
      <c r="D34" s="8"/>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10">
        <f t="shared" si="5"/>
        <v>0</v>
      </c>
    </row>
    <row r="35" spans="1:36" x14ac:dyDescent="0.2">
      <c r="A35" s="58"/>
      <c r="B35" s="1"/>
      <c r="C35" s="8" t="str">
        <f>Tracking!C58</f>
        <v>Other</v>
      </c>
      <c r="D35" s="8"/>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10">
        <f t="shared" si="5"/>
        <v>0</v>
      </c>
    </row>
    <row r="36" spans="1:36" x14ac:dyDescent="0.2">
      <c r="A36" s="58"/>
      <c r="B36" s="1"/>
      <c r="C36" s="8" t="str">
        <f>Tracking!C59</f>
        <v>Other</v>
      </c>
      <c r="D36" s="8"/>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10">
        <f t="shared" si="5"/>
        <v>0</v>
      </c>
    </row>
    <row r="37" spans="1:36" x14ac:dyDescent="0.2">
      <c r="A37" s="58"/>
      <c r="B37" s="1"/>
      <c r="C37" s="8" t="str">
        <f>Tracking!C60</f>
        <v>Other</v>
      </c>
      <c r="D37" s="8"/>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10">
        <f t="shared" si="5"/>
        <v>0</v>
      </c>
    </row>
    <row r="38" spans="1:36" x14ac:dyDescent="0.2">
      <c r="A38" s="58"/>
      <c r="B38" s="1"/>
      <c r="C38" s="8" t="str">
        <f>Tracking!C61</f>
        <v>Other</v>
      </c>
      <c r="D38" s="8"/>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10">
        <f t="shared" si="5"/>
        <v>0</v>
      </c>
    </row>
    <row r="39" spans="1:36" x14ac:dyDescent="0.2">
      <c r="A39" s="58"/>
      <c r="B39" s="1"/>
      <c r="C39" s="8" t="str">
        <f>Tracking!C62</f>
        <v>Other</v>
      </c>
      <c r="D39" s="8"/>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10">
        <f t="shared" si="5"/>
        <v>0</v>
      </c>
    </row>
    <row r="40" spans="1:36" x14ac:dyDescent="0.2">
      <c r="A40" s="58"/>
      <c r="B40" s="1"/>
      <c r="C40" s="8" t="str">
        <f>Tracking!C63</f>
        <v>Other</v>
      </c>
      <c r="D40" s="8"/>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10">
        <f t="shared" si="5"/>
        <v>0</v>
      </c>
    </row>
    <row r="41" spans="1:36" x14ac:dyDescent="0.2">
      <c r="A41" s="58"/>
      <c r="B41" s="1"/>
      <c r="C41" s="8"/>
      <c r="D41" s="8"/>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1"/>
    </row>
    <row r="42" spans="1:36" x14ac:dyDescent="0.2">
      <c r="A42" s="58"/>
      <c r="B42" s="1"/>
      <c r="C42" s="92" t="str">
        <f>Comparison!C65</f>
        <v>Utilities</v>
      </c>
      <c r="D42" s="8"/>
      <c r="E42" s="17">
        <f>SUM(E43:E57)</f>
        <v>0</v>
      </c>
      <c r="F42" s="17">
        <f t="shared" ref="F42:AJ42" si="6">SUM(F43:F57)</f>
        <v>0</v>
      </c>
      <c r="G42" s="17">
        <f t="shared" si="6"/>
        <v>0</v>
      </c>
      <c r="H42" s="17">
        <f t="shared" si="6"/>
        <v>0</v>
      </c>
      <c r="I42" s="17">
        <f t="shared" si="6"/>
        <v>0</v>
      </c>
      <c r="J42" s="17">
        <f t="shared" si="6"/>
        <v>0</v>
      </c>
      <c r="K42" s="17">
        <f t="shared" si="6"/>
        <v>0</v>
      </c>
      <c r="L42" s="17">
        <f t="shared" si="6"/>
        <v>0</v>
      </c>
      <c r="M42" s="17">
        <f t="shared" si="6"/>
        <v>0</v>
      </c>
      <c r="N42" s="17">
        <f t="shared" si="6"/>
        <v>0</v>
      </c>
      <c r="O42" s="17">
        <f t="shared" si="6"/>
        <v>0</v>
      </c>
      <c r="P42" s="17">
        <f t="shared" si="6"/>
        <v>0</v>
      </c>
      <c r="Q42" s="17">
        <f t="shared" si="6"/>
        <v>0</v>
      </c>
      <c r="R42" s="17">
        <f t="shared" si="6"/>
        <v>0</v>
      </c>
      <c r="S42" s="17">
        <f t="shared" si="6"/>
        <v>0</v>
      </c>
      <c r="T42" s="17">
        <f t="shared" si="6"/>
        <v>0</v>
      </c>
      <c r="U42" s="17">
        <f t="shared" si="6"/>
        <v>0</v>
      </c>
      <c r="V42" s="17">
        <f t="shared" si="6"/>
        <v>0</v>
      </c>
      <c r="W42" s="17">
        <f t="shared" si="6"/>
        <v>0</v>
      </c>
      <c r="X42" s="17">
        <f t="shared" si="6"/>
        <v>0</v>
      </c>
      <c r="Y42" s="17">
        <f t="shared" si="6"/>
        <v>0</v>
      </c>
      <c r="Z42" s="17">
        <f t="shared" si="6"/>
        <v>0</v>
      </c>
      <c r="AA42" s="17">
        <f t="shared" si="6"/>
        <v>0</v>
      </c>
      <c r="AB42" s="17">
        <f t="shared" si="6"/>
        <v>0</v>
      </c>
      <c r="AC42" s="17">
        <f t="shared" si="6"/>
        <v>0</v>
      </c>
      <c r="AD42" s="17">
        <f t="shared" si="6"/>
        <v>0</v>
      </c>
      <c r="AE42" s="17">
        <f t="shared" si="6"/>
        <v>0</v>
      </c>
      <c r="AF42" s="17">
        <f t="shared" si="6"/>
        <v>0</v>
      </c>
      <c r="AG42" s="17">
        <f t="shared" si="6"/>
        <v>0</v>
      </c>
      <c r="AH42" s="17">
        <f t="shared" si="6"/>
        <v>0</v>
      </c>
      <c r="AI42" s="17">
        <f>SUM(AI43:AI57)</f>
        <v>0</v>
      </c>
      <c r="AJ42" s="18">
        <f t="shared" si="6"/>
        <v>0</v>
      </c>
    </row>
    <row r="43" spans="1:36" x14ac:dyDescent="0.2">
      <c r="A43" s="58"/>
      <c r="B43" s="1"/>
      <c r="C43" s="8" t="str">
        <f>Tracking!C66</f>
        <v>Phone - Home</v>
      </c>
      <c r="D43" s="8"/>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10">
        <f t="shared" ref="AJ43:AJ57" si="7">SUM(E43:AI43)</f>
        <v>0</v>
      </c>
    </row>
    <row r="44" spans="1:36" x14ac:dyDescent="0.2">
      <c r="A44" s="58"/>
      <c r="B44" s="1"/>
      <c r="C44" s="8" t="str">
        <f>Tracking!C67</f>
        <v>Phone - Cell</v>
      </c>
      <c r="D44" s="8"/>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10">
        <f t="shared" si="7"/>
        <v>0</v>
      </c>
    </row>
    <row r="45" spans="1:36" x14ac:dyDescent="0.2">
      <c r="A45" s="58"/>
      <c r="B45" s="1"/>
      <c r="C45" s="8" t="str">
        <f>Tracking!C68</f>
        <v>Cable</v>
      </c>
      <c r="D45" s="8"/>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10">
        <f t="shared" si="7"/>
        <v>0</v>
      </c>
    </row>
    <row r="46" spans="1:36" x14ac:dyDescent="0.2">
      <c r="A46" s="58"/>
      <c r="B46" s="1"/>
      <c r="C46" s="8" t="str">
        <f>Tracking!C69</f>
        <v>Gas</v>
      </c>
      <c r="D46" s="8"/>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10">
        <f t="shared" si="7"/>
        <v>0</v>
      </c>
    </row>
    <row r="47" spans="1:36" x14ac:dyDescent="0.2">
      <c r="A47" s="58"/>
      <c r="B47" s="1"/>
      <c r="C47" s="8" t="str">
        <f>Tracking!C70</f>
        <v>Other</v>
      </c>
      <c r="D47" s="8"/>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10">
        <f t="shared" si="7"/>
        <v>0</v>
      </c>
    </row>
    <row r="48" spans="1:36" x14ac:dyDescent="0.2">
      <c r="A48" s="58"/>
      <c r="B48" s="1"/>
      <c r="C48" s="8" t="str">
        <f>Tracking!C71</f>
        <v>Water</v>
      </c>
      <c r="D48" s="8"/>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10">
        <f t="shared" si="7"/>
        <v>0</v>
      </c>
    </row>
    <row r="49" spans="1:36" x14ac:dyDescent="0.2">
      <c r="A49" s="58"/>
      <c r="B49" s="1"/>
      <c r="C49" s="8" t="str">
        <f>Tracking!C72</f>
        <v>Electricity</v>
      </c>
      <c r="D49" s="8"/>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10">
        <f t="shared" si="7"/>
        <v>0</v>
      </c>
    </row>
    <row r="50" spans="1:36" x14ac:dyDescent="0.2">
      <c r="A50" s="58"/>
      <c r="B50" s="1"/>
      <c r="C50" s="8" t="str">
        <f>Tracking!C73</f>
        <v>Internet</v>
      </c>
      <c r="D50" s="8"/>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10">
        <f t="shared" si="7"/>
        <v>0</v>
      </c>
    </row>
    <row r="51" spans="1:36" x14ac:dyDescent="0.2">
      <c r="A51" s="58"/>
      <c r="B51" s="1"/>
      <c r="C51" s="8" t="str">
        <f>Tracking!C74</f>
        <v>Other</v>
      </c>
      <c r="D51" s="8"/>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10">
        <f t="shared" si="7"/>
        <v>0</v>
      </c>
    </row>
    <row r="52" spans="1:36" x14ac:dyDescent="0.2">
      <c r="A52" s="58"/>
      <c r="B52" s="1"/>
      <c r="C52" s="8" t="str">
        <f>Tracking!C75</f>
        <v>Other</v>
      </c>
      <c r="D52" s="8"/>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10">
        <f t="shared" si="7"/>
        <v>0</v>
      </c>
    </row>
    <row r="53" spans="1:36" x14ac:dyDescent="0.2">
      <c r="A53" s="58"/>
      <c r="B53" s="1"/>
      <c r="C53" s="8" t="str">
        <f>Tracking!C76</f>
        <v>Other</v>
      </c>
      <c r="D53" s="8"/>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10">
        <f t="shared" si="7"/>
        <v>0</v>
      </c>
    </row>
    <row r="54" spans="1:36" x14ac:dyDescent="0.2">
      <c r="A54" s="58"/>
      <c r="B54" s="1"/>
      <c r="C54" s="8" t="str">
        <f>Tracking!C77</f>
        <v>Other</v>
      </c>
      <c r="D54" s="8"/>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10">
        <f t="shared" si="7"/>
        <v>0</v>
      </c>
    </row>
    <row r="55" spans="1:36" x14ac:dyDescent="0.2">
      <c r="A55" s="58"/>
      <c r="B55" s="1"/>
      <c r="C55" s="8" t="str">
        <f>Tracking!C78</f>
        <v>Other</v>
      </c>
      <c r="D55" s="8"/>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10">
        <f t="shared" si="7"/>
        <v>0</v>
      </c>
    </row>
    <row r="56" spans="1:36" x14ac:dyDescent="0.2">
      <c r="A56" s="58"/>
      <c r="B56" s="1"/>
      <c r="C56" s="8" t="str">
        <f>Tracking!C79</f>
        <v>Other</v>
      </c>
      <c r="D56" s="8"/>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10">
        <f t="shared" si="7"/>
        <v>0</v>
      </c>
    </row>
    <row r="57" spans="1:36" x14ac:dyDescent="0.2">
      <c r="A57" s="58"/>
      <c r="B57" s="1"/>
      <c r="C57" s="8" t="str">
        <f>Tracking!C80</f>
        <v>Other</v>
      </c>
      <c r="D57" s="8"/>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10">
        <f t="shared" si="7"/>
        <v>0</v>
      </c>
    </row>
    <row r="58" spans="1:36" x14ac:dyDescent="0.2">
      <c r="A58" s="58"/>
      <c r="B58" s="1"/>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21"/>
    </row>
    <row r="59" spans="1:36" x14ac:dyDescent="0.2">
      <c r="A59" s="58"/>
      <c r="B59" s="1"/>
      <c r="C59" s="92" t="str">
        <f>Comparison!C82</f>
        <v>Health</v>
      </c>
      <c r="D59" s="8"/>
      <c r="E59" s="17">
        <f>SUM(E60:E74)</f>
        <v>0</v>
      </c>
      <c r="F59" s="17">
        <f t="shared" ref="F59:AH59" si="8">SUM(F60:F74)</f>
        <v>0</v>
      </c>
      <c r="G59" s="17">
        <f t="shared" si="8"/>
        <v>0</v>
      </c>
      <c r="H59" s="17">
        <f t="shared" si="8"/>
        <v>0</v>
      </c>
      <c r="I59" s="17">
        <f t="shared" si="8"/>
        <v>0</v>
      </c>
      <c r="J59" s="17">
        <f t="shared" si="8"/>
        <v>0</v>
      </c>
      <c r="K59" s="17">
        <f t="shared" si="8"/>
        <v>0</v>
      </c>
      <c r="L59" s="17">
        <f t="shared" si="8"/>
        <v>0</v>
      </c>
      <c r="M59" s="17">
        <f t="shared" si="8"/>
        <v>0</v>
      </c>
      <c r="N59" s="17">
        <f t="shared" si="8"/>
        <v>0</v>
      </c>
      <c r="O59" s="17">
        <f t="shared" si="8"/>
        <v>0</v>
      </c>
      <c r="P59" s="17">
        <f t="shared" si="8"/>
        <v>0</v>
      </c>
      <c r="Q59" s="17">
        <f t="shared" si="8"/>
        <v>0</v>
      </c>
      <c r="R59" s="17">
        <f t="shared" si="8"/>
        <v>0</v>
      </c>
      <c r="S59" s="17">
        <f t="shared" si="8"/>
        <v>0</v>
      </c>
      <c r="T59" s="17">
        <f t="shared" si="8"/>
        <v>0</v>
      </c>
      <c r="U59" s="17">
        <f t="shared" si="8"/>
        <v>0</v>
      </c>
      <c r="V59" s="17">
        <f t="shared" si="8"/>
        <v>0</v>
      </c>
      <c r="W59" s="17">
        <f t="shared" si="8"/>
        <v>0</v>
      </c>
      <c r="X59" s="17">
        <f t="shared" si="8"/>
        <v>0</v>
      </c>
      <c r="Y59" s="17">
        <f t="shared" si="8"/>
        <v>0</v>
      </c>
      <c r="Z59" s="17">
        <f t="shared" si="8"/>
        <v>0</v>
      </c>
      <c r="AA59" s="17">
        <f t="shared" si="8"/>
        <v>0</v>
      </c>
      <c r="AB59" s="17">
        <f t="shared" si="8"/>
        <v>0</v>
      </c>
      <c r="AC59" s="17">
        <f t="shared" si="8"/>
        <v>0</v>
      </c>
      <c r="AD59" s="17">
        <f t="shared" si="8"/>
        <v>0</v>
      </c>
      <c r="AE59" s="17">
        <f t="shared" si="8"/>
        <v>0</v>
      </c>
      <c r="AF59" s="17">
        <f t="shared" si="8"/>
        <v>0</v>
      </c>
      <c r="AG59" s="17">
        <f t="shared" si="8"/>
        <v>0</v>
      </c>
      <c r="AH59" s="17">
        <f t="shared" si="8"/>
        <v>0</v>
      </c>
      <c r="AI59" s="17">
        <f>SUM(AI60:AI74)</f>
        <v>0</v>
      </c>
      <c r="AJ59" s="18">
        <f>SUM(AJ60:AJ74)</f>
        <v>0</v>
      </c>
    </row>
    <row r="60" spans="1:36" x14ac:dyDescent="0.2">
      <c r="A60" s="58"/>
      <c r="B60" s="1"/>
      <c r="C60" s="8" t="str">
        <f>Tracking!C83</f>
        <v>Dental</v>
      </c>
      <c r="D60" s="8"/>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10">
        <f t="shared" ref="AJ60:AJ74" si="9">SUM(E60:AI60)</f>
        <v>0</v>
      </c>
    </row>
    <row r="61" spans="1:36" x14ac:dyDescent="0.2">
      <c r="A61" s="58"/>
      <c r="B61" s="1"/>
      <c r="C61" s="8" t="str">
        <f>Tracking!C84</f>
        <v>Medical</v>
      </c>
      <c r="D61" s="8"/>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10">
        <f t="shared" si="9"/>
        <v>0</v>
      </c>
    </row>
    <row r="62" spans="1:36" x14ac:dyDescent="0.2">
      <c r="A62" s="58"/>
      <c r="B62" s="1"/>
      <c r="C62" s="8" t="str">
        <f>Tracking!C85</f>
        <v>Medication</v>
      </c>
      <c r="D62" s="8"/>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10">
        <f t="shared" si="9"/>
        <v>0</v>
      </c>
    </row>
    <row r="63" spans="1:36" x14ac:dyDescent="0.2">
      <c r="A63" s="58"/>
      <c r="B63" s="1"/>
      <c r="C63" s="8" t="str">
        <f>Tracking!C86</f>
        <v>Vision/contacts</v>
      </c>
      <c r="D63" s="8"/>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10">
        <f t="shared" si="9"/>
        <v>0</v>
      </c>
    </row>
    <row r="64" spans="1:36" x14ac:dyDescent="0.2">
      <c r="A64" s="58"/>
      <c r="B64" s="1"/>
      <c r="C64" s="8" t="str">
        <f>Tracking!C87</f>
        <v>Life Insurance</v>
      </c>
      <c r="D64" s="8"/>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10">
        <f t="shared" si="9"/>
        <v>0</v>
      </c>
    </row>
    <row r="65" spans="1:36" x14ac:dyDescent="0.2">
      <c r="A65" s="58"/>
      <c r="B65" s="1"/>
      <c r="C65" s="8" t="str">
        <f>Tracking!C88</f>
        <v>Other</v>
      </c>
      <c r="D65" s="8"/>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10">
        <f t="shared" si="9"/>
        <v>0</v>
      </c>
    </row>
    <row r="66" spans="1:36" x14ac:dyDescent="0.2">
      <c r="A66" s="58"/>
      <c r="B66" s="1"/>
      <c r="C66" s="8" t="str">
        <f>Tracking!C89</f>
        <v>Other</v>
      </c>
      <c r="D66" s="8"/>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10">
        <f t="shared" si="9"/>
        <v>0</v>
      </c>
    </row>
    <row r="67" spans="1:36" x14ac:dyDescent="0.2">
      <c r="A67" s="58"/>
      <c r="B67" s="1"/>
      <c r="C67" s="8" t="str">
        <f>Tracking!C90</f>
        <v>Other</v>
      </c>
      <c r="D67" s="8"/>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10">
        <f t="shared" si="9"/>
        <v>0</v>
      </c>
    </row>
    <row r="68" spans="1:36" x14ac:dyDescent="0.2">
      <c r="A68" s="58"/>
      <c r="B68" s="1"/>
      <c r="C68" s="8" t="str">
        <f>Tracking!C91</f>
        <v>Other</v>
      </c>
      <c r="D68" s="8"/>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10">
        <f t="shared" si="9"/>
        <v>0</v>
      </c>
    </row>
    <row r="69" spans="1:36" x14ac:dyDescent="0.2">
      <c r="A69" s="58"/>
      <c r="B69" s="1"/>
      <c r="C69" s="8" t="str">
        <f>Tracking!C92</f>
        <v>Other</v>
      </c>
      <c r="D69" s="8"/>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10">
        <f t="shared" si="9"/>
        <v>0</v>
      </c>
    </row>
    <row r="70" spans="1:36" x14ac:dyDescent="0.2">
      <c r="A70" s="58"/>
      <c r="B70" s="1"/>
      <c r="C70" s="8" t="str">
        <f>Tracking!C93</f>
        <v>Other</v>
      </c>
      <c r="D70" s="8"/>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10">
        <f t="shared" si="9"/>
        <v>0</v>
      </c>
    </row>
    <row r="71" spans="1:36" x14ac:dyDescent="0.2">
      <c r="A71" s="58"/>
      <c r="B71" s="1"/>
      <c r="C71" s="8" t="str">
        <f>Tracking!C94</f>
        <v>Other</v>
      </c>
      <c r="D71" s="8"/>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10">
        <f t="shared" si="9"/>
        <v>0</v>
      </c>
    </row>
    <row r="72" spans="1:36" x14ac:dyDescent="0.2">
      <c r="A72" s="58"/>
      <c r="B72" s="1"/>
      <c r="C72" s="8" t="str">
        <f>Tracking!C95</f>
        <v>Other</v>
      </c>
      <c r="D72" s="8"/>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10">
        <f t="shared" si="9"/>
        <v>0</v>
      </c>
    </row>
    <row r="73" spans="1:36" x14ac:dyDescent="0.2">
      <c r="A73" s="58"/>
      <c r="B73" s="1"/>
      <c r="C73" s="8" t="str">
        <f>Tracking!C96</f>
        <v>Other</v>
      </c>
      <c r="D73" s="8"/>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10">
        <f t="shared" si="9"/>
        <v>0</v>
      </c>
    </row>
    <row r="74" spans="1:36" x14ac:dyDescent="0.2">
      <c r="A74" s="58"/>
      <c r="B74" s="1"/>
      <c r="C74" s="8" t="str">
        <f>Tracking!C97</f>
        <v>Other</v>
      </c>
      <c r="D74" s="8"/>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10">
        <f t="shared" si="9"/>
        <v>0</v>
      </c>
    </row>
    <row r="75" spans="1:36" x14ac:dyDescent="0.2">
      <c r="A75" s="58"/>
      <c r="B75" s="1"/>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21"/>
    </row>
    <row r="76" spans="1:36" x14ac:dyDescent="0.2">
      <c r="A76" s="58"/>
      <c r="B76" s="1"/>
      <c r="C76" s="92" t="str">
        <f>Comparison!C99</f>
        <v>Entertainment</v>
      </c>
      <c r="D76" s="8"/>
      <c r="E76" s="17">
        <f>SUM(E77:E91)</f>
        <v>0</v>
      </c>
      <c r="F76" s="17">
        <f t="shared" ref="F76:AH76" si="10">SUM(F77:F91)</f>
        <v>0</v>
      </c>
      <c r="G76" s="17">
        <f t="shared" si="10"/>
        <v>0</v>
      </c>
      <c r="H76" s="17">
        <f t="shared" si="10"/>
        <v>0</v>
      </c>
      <c r="I76" s="17">
        <f t="shared" si="10"/>
        <v>0</v>
      </c>
      <c r="J76" s="17">
        <f t="shared" si="10"/>
        <v>0</v>
      </c>
      <c r="K76" s="17">
        <f t="shared" si="10"/>
        <v>0</v>
      </c>
      <c r="L76" s="17">
        <f t="shared" si="10"/>
        <v>0</v>
      </c>
      <c r="M76" s="17">
        <f t="shared" si="10"/>
        <v>0</v>
      </c>
      <c r="N76" s="17">
        <f t="shared" si="10"/>
        <v>0</v>
      </c>
      <c r="O76" s="17">
        <f t="shared" si="10"/>
        <v>0</v>
      </c>
      <c r="P76" s="17">
        <f t="shared" si="10"/>
        <v>0</v>
      </c>
      <c r="Q76" s="17">
        <f t="shared" si="10"/>
        <v>0</v>
      </c>
      <c r="R76" s="17">
        <f t="shared" si="10"/>
        <v>0</v>
      </c>
      <c r="S76" s="17">
        <f t="shared" si="10"/>
        <v>0</v>
      </c>
      <c r="T76" s="17">
        <f t="shared" si="10"/>
        <v>0</v>
      </c>
      <c r="U76" s="17">
        <f t="shared" si="10"/>
        <v>0</v>
      </c>
      <c r="V76" s="17">
        <f t="shared" si="10"/>
        <v>0</v>
      </c>
      <c r="W76" s="17">
        <f t="shared" si="10"/>
        <v>0</v>
      </c>
      <c r="X76" s="17">
        <f t="shared" si="10"/>
        <v>0</v>
      </c>
      <c r="Y76" s="17">
        <f t="shared" si="10"/>
        <v>0</v>
      </c>
      <c r="Z76" s="17">
        <f t="shared" si="10"/>
        <v>0</v>
      </c>
      <c r="AA76" s="17">
        <f t="shared" si="10"/>
        <v>0</v>
      </c>
      <c r="AB76" s="17">
        <f t="shared" si="10"/>
        <v>0</v>
      </c>
      <c r="AC76" s="17">
        <f t="shared" si="10"/>
        <v>0</v>
      </c>
      <c r="AD76" s="17">
        <f t="shared" si="10"/>
        <v>0</v>
      </c>
      <c r="AE76" s="17">
        <f t="shared" si="10"/>
        <v>0</v>
      </c>
      <c r="AF76" s="17">
        <f t="shared" si="10"/>
        <v>0</v>
      </c>
      <c r="AG76" s="17">
        <f t="shared" si="10"/>
        <v>0</v>
      </c>
      <c r="AH76" s="17">
        <f t="shared" si="10"/>
        <v>0</v>
      </c>
      <c r="AI76" s="17">
        <f>SUM(AI77:AI91)</f>
        <v>0</v>
      </c>
      <c r="AJ76" s="18">
        <f>SUM(AJ77:AJ91)</f>
        <v>0</v>
      </c>
    </row>
    <row r="77" spans="1:36" x14ac:dyDescent="0.2">
      <c r="A77" s="58"/>
      <c r="B77" s="1"/>
      <c r="C77" s="8" t="str">
        <f>Tracking!C100</f>
        <v>Memberships</v>
      </c>
      <c r="D77" s="8"/>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10">
        <f t="shared" ref="AJ77:AJ91" si="11">SUM(E77:AI77)</f>
        <v>0</v>
      </c>
    </row>
    <row r="78" spans="1:36" x14ac:dyDescent="0.2">
      <c r="A78" s="58"/>
      <c r="B78" s="1"/>
      <c r="C78" s="8" t="str">
        <f>Tracking!C101</f>
        <v>Events</v>
      </c>
      <c r="D78" s="8"/>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10">
        <f t="shared" si="11"/>
        <v>0</v>
      </c>
    </row>
    <row r="79" spans="1:36" x14ac:dyDescent="0.2">
      <c r="A79" s="58"/>
      <c r="B79" s="1"/>
      <c r="C79" s="8" t="str">
        <f>Tracking!C102</f>
        <v>Subscriptions</v>
      </c>
      <c r="D79" s="8"/>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10">
        <f t="shared" si="11"/>
        <v>0</v>
      </c>
    </row>
    <row r="80" spans="1:36" x14ac:dyDescent="0.2">
      <c r="A80" s="58"/>
      <c r="B80" s="1"/>
      <c r="C80" s="8" t="str">
        <f>Tracking!C103</f>
        <v>Movies</v>
      </c>
      <c r="D80" s="8"/>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10">
        <f t="shared" si="11"/>
        <v>0</v>
      </c>
    </row>
    <row r="81" spans="1:36" x14ac:dyDescent="0.2">
      <c r="A81" s="58"/>
      <c r="B81" s="1"/>
      <c r="C81" s="8" t="str">
        <f>Tracking!C104</f>
        <v>Music</v>
      </c>
      <c r="D81" s="8"/>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10">
        <f t="shared" si="11"/>
        <v>0</v>
      </c>
    </row>
    <row r="82" spans="1:36" x14ac:dyDescent="0.2">
      <c r="A82" s="58"/>
      <c r="B82" s="1"/>
      <c r="C82" s="8" t="str">
        <f>Tracking!C105</f>
        <v>Hobbies</v>
      </c>
      <c r="D82" s="8"/>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10">
        <f t="shared" si="11"/>
        <v>0</v>
      </c>
    </row>
    <row r="83" spans="1:36" x14ac:dyDescent="0.2">
      <c r="A83" s="58"/>
      <c r="B83" s="1"/>
      <c r="C83" s="8" t="str">
        <f>Tracking!C106</f>
        <v>Travel/ Vacation</v>
      </c>
      <c r="D83" s="8"/>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10">
        <f t="shared" si="11"/>
        <v>0</v>
      </c>
    </row>
    <row r="84" spans="1:36" x14ac:dyDescent="0.2">
      <c r="A84" s="58"/>
      <c r="B84" s="1"/>
      <c r="C84" s="8" t="str">
        <f>Tracking!C107</f>
        <v>Other</v>
      </c>
      <c r="D84" s="8"/>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10">
        <f t="shared" si="11"/>
        <v>0</v>
      </c>
    </row>
    <row r="85" spans="1:36" x14ac:dyDescent="0.2">
      <c r="A85" s="58"/>
      <c r="B85" s="1"/>
      <c r="C85" s="8" t="str">
        <f>Tracking!C108</f>
        <v>Other</v>
      </c>
      <c r="D85" s="8"/>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10">
        <f t="shared" si="11"/>
        <v>0</v>
      </c>
    </row>
    <row r="86" spans="1:36" x14ac:dyDescent="0.2">
      <c r="A86" s="58"/>
      <c r="B86" s="1"/>
      <c r="C86" s="8" t="str">
        <f>Tracking!C109</f>
        <v>Other</v>
      </c>
      <c r="D86" s="8"/>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10">
        <f t="shared" si="11"/>
        <v>0</v>
      </c>
    </row>
    <row r="87" spans="1:36" x14ac:dyDescent="0.2">
      <c r="A87" s="58"/>
      <c r="B87" s="1"/>
      <c r="C87" s="8" t="str">
        <f>Tracking!C110</f>
        <v>Other</v>
      </c>
      <c r="D87" s="8"/>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10">
        <f t="shared" si="11"/>
        <v>0</v>
      </c>
    </row>
    <row r="88" spans="1:36" x14ac:dyDescent="0.2">
      <c r="A88" s="58"/>
      <c r="B88" s="1"/>
      <c r="C88" s="8" t="str">
        <f>Tracking!C111</f>
        <v>Other</v>
      </c>
      <c r="D88" s="8"/>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10">
        <f t="shared" si="11"/>
        <v>0</v>
      </c>
    </row>
    <row r="89" spans="1:36" x14ac:dyDescent="0.2">
      <c r="A89" s="58"/>
      <c r="B89" s="1"/>
      <c r="C89" s="8" t="str">
        <f>Tracking!C112</f>
        <v>Other</v>
      </c>
      <c r="D89" s="8"/>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10">
        <f t="shared" si="11"/>
        <v>0</v>
      </c>
    </row>
    <row r="90" spans="1:36" x14ac:dyDescent="0.2">
      <c r="A90" s="58"/>
      <c r="B90" s="1"/>
      <c r="C90" s="8" t="str">
        <f>Tracking!C113</f>
        <v>Other</v>
      </c>
      <c r="D90" s="8"/>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10">
        <f t="shared" si="11"/>
        <v>0</v>
      </c>
    </row>
    <row r="91" spans="1:36" x14ac:dyDescent="0.2">
      <c r="A91" s="58"/>
      <c r="B91" s="1"/>
      <c r="C91" s="8" t="str">
        <f>Tracking!C114</f>
        <v>Other</v>
      </c>
      <c r="D91" s="8"/>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10">
        <f t="shared" si="11"/>
        <v>0</v>
      </c>
    </row>
    <row r="92" spans="1:36" x14ac:dyDescent="0.2">
      <c r="A92" s="58"/>
      <c r="B92" s="1"/>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21"/>
    </row>
    <row r="93" spans="1:36" x14ac:dyDescent="0.2">
      <c r="A93" s="58"/>
      <c r="B93" s="1"/>
      <c r="C93" s="92" t="str">
        <f>Comparison!C116</f>
        <v>Dining</v>
      </c>
      <c r="D93" s="8"/>
      <c r="E93" s="17">
        <f>SUM(E94:E108)</f>
        <v>0</v>
      </c>
      <c r="F93" s="17">
        <f t="shared" ref="F93:AH93" si="12">SUM(F94:F108)</f>
        <v>0</v>
      </c>
      <c r="G93" s="17">
        <f t="shared" si="12"/>
        <v>0</v>
      </c>
      <c r="H93" s="17">
        <f t="shared" si="12"/>
        <v>0</v>
      </c>
      <c r="I93" s="17">
        <f t="shared" si="12"/>
        <v>0</v>
      </c>
      <c r="J93" s="17">
        <f t="shared" si="12"/>
        <v>0</v>
      </c>
      <c r="K93" s="17">
        <f t="shared" si="12"/>
        <v>0</v>
      </c>
      <c r="L93" s="17">
        <f t="shared" si="12"/>
        <v>0</v>
      </c>
      <c r="M93" s="17">
        <f t="shared" si="12"/>
        <v>0</v>
      </c>
      <c r="N93" s="17">
        <f t="shared" si="12"/>
        <v>0</v>
      </c>
      <c r="O93" s="17">
        <f t="shared" si="12"/>
        <v>0</v>
      </c>
      <c r="P93" s="17">
        <f t="shared" si="12"/>
        <v>0</v>
      </c>
      <c r="Q93" s="17">
        <f t="shared" si="12"/>
        <v>0</v>
      </c>
      <c r="R93" s="17">
        <f t="shared" si="12"/>
        <v>0</v>
      </c>
      <c r="S93" s="17">
        <f t="shared" si="12"/>
        <v>0</v>
      </c>
      <c r="T93" s="17">
        <f t="shared" si="12"/>
        <v>0</v>
      </c>
      <c r="U93" s="17">
        <f t="shared" si="12"/>
        <v>0</v>
      </c>
      <c r="V93" s="17">
        <f t="shared" si="12"/>
        <v>0</v>
      </c>
      <c r="W93" s="17">
        <f t="shared" si="12"/>
        <v>0</v>
      </c>
      <c r="X93" s="17">
        <f t="shared" si="12"/>
        <v>0</v>
      </c>
      <c r="Y93" s="17">
        <f t="shared" si="12"/>
        <v>0</v>
      </c>
      <c r="Z93" s="17">
        <f t="shared" si="12"/>
        <v>0</v>
      </c>
      <c r="AA93" s="17">
        <f t="shared" si="12"/>
        <v>0</v>
      </c>
      <c r="AB93" s="17">
        <f t="shared" si="12"/>
        <v>0</v>
      </c>
      <c r="AC93" s="17">
        <f t="shared" si="12"/>
        <v>0</v>
      </c>
      <c r="AD93" s="17">
        <f t="shared" si="12"/>
        <v>0</v>
      </c>
      <c r="AE93" s="17">
        <f t="shared" si="12"/>
        <v>0</v>
      </c>
      <c r="AF93" s="17">
        <f t="shared" si="12"/>
        <v>0</v>
      </c>
      <c r="AG93" s="17">
        <f t="shared" si="12"/>
        <v>0</v>
      </c>
      <c r="AH93" s="17">
        <f t="shared" si="12"/>
        <v>0</v>
      </c>
      <c r="AI93" s="17">
        <f>SUM(AI94:AI108)</f>
        <v>0</v>
      </c>
      <c r="AJ93" s="18">
        <f>SUM(AJ94:AJ108)</f>
        <v>0</v>
      </c>
    </row>
    <row r="94" spans="1:36" x14ac:dyDescent="0.2">
      <c r="A94" s="58"/>
      <c r="B94" s="1"/>
      <c r="C94" s="8" t="str">
        <f>Tracking!C117</f>
        <v>Dining out</v>
      </c>
      <c r="D94" s="8"/>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10">
        <f t="shared" ref="AJ94:AJ108" si="13">SUM(E94:AI94)</f>
        <v>0</v>
      </c>
    </row>
    <row r="95" spans="1:36" x14ac:dyDescent="0.2">
      <c r="A95" s="58"/>
      <c r="B95" s="1"/>
      <c r="C95" s="8" t="str">
        <f>Tracking!C118</f>
        <v>Coffee</v>
      </c>
      <c r="D95" s="8"/>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10">
        <f t="shared" si="13"/>
        <v>0</v>
      </c>
    </row>
    <row r="96" spans="1:36" x14ac:dyDescent="0.2">
      <c r="A96" s="58"/>
      <c r="B96" s="1"/>
      <c r="C96" s="8" t="str">
        <f>Tracking!C119</f>
        <v>Takeout</v>
      </c>
      <c r="D96" s="8"/>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10">
        <f t="shared" si="13"/>
        <v>0</v>
      </c>
    </row>
    <row r="97" spans="1:36" x14ac:dyDescent="0.2">
      <c r="A97" s="58"/>
      <c r="B97" s="1"/>
      <c r="C97" s="8" t="str">
        <f>Tracking!C120</f>
        <v>fast food</v>
      </c>
      <c r="D97" s="8"/>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10">
        <f t="shared" si="13"/>
        <v>0</v>
      </c>
    </row>
    <row r="98" spans="1:36" x14ac:dyDescent="0.2">
      <c r="A98" s="58"/>
      <c r="B98" s="1"/>
      <c r="C98" s="8" t="str">
        <f>Tracking!C121</f>
        <v>Lunch at work</v>
      </c>
      <c r="D98" s="8"/>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10">
        <f t="shared" si="13"/>
        <v>0</v>
      </c>
    </row>
    <row r="99" spans="1:36" x14ac:dyDescent="0.2">
      <c r="A99" s="58"/>
      <c r="B99" s="1"/>
      <c r="C99" s="8" t="str">
        <f>Tracking!C122</f>
        <v>Other</v>
      </c>
      <c r="D99" s="8"/>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10">
        <f t="shared" si="13"/>
        <v>0</v>
      </c>
    </row>
    <row r="100" spans="1:36" x14ac:dyDescent="0.2">
      <c r="A100" s="58"/>
      <c r="B100" s="1"/>
      <c r="C100" s="8" t="str">
        <f>Tracking!C123</f>
        <v>Other</v>
      </c>
      <c r="D100" s="8"/>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10">
        <f t="shared" si="13"/>
        <v>0</v>
      </c>
    </row>
    <row r="101" spans="1:36" x14ac:dyDescent="0.2">
      <c r="A101" s="58"/>
      <c r="B101" s="1"/>
      <c r="C101" s="8" t="str">
        <f>Tracking!C124</f>
        <v>Other</v>
      </c>
      <c r="D101" s="8"/>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10">
        <f t="shared" si="13"/>
        <v>0</v>
      </c>
    </row>
    <row r="102" spans="1:36" x14ac:dyDescent="0.2">
      <c r="A102" s="58"/>
      <c r="B102" s="1"/>
      <c r="C102" s="8" t="str">
        <f>Tracking!C125</f>
        <v>Other</v>
      </c>
      <c r="D102" s="8"/>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10">
        <f t="shared" si="13"/>
        <v>0</v>
      </c>
    </row>
    <row r="103" spans="1:36" x14ac:dyDescent="0.2">
      <c r="A103" s="58"/>
      <c r="B103" s="1"/>
      <c r="C103" s="8" t="str">
        <f>Tracking!C126</f>
        <v>Other</v>
      </c>
      <c r="D103" s="8"/>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10">
        <f t="shared" si="13"/>
        <v>0</v>
      </c>
    </row>
    <row r="104" spans="1:36" x14ac:dyDescent="0.2">
      <c r="A104" s="58"/>
      <c r="B104" s="1"/>
      <c r="C104" s="8" t="str">
        <f>Tracking!C127</f>
        <v>Other</v>
      </c>
      <c r="D104" s="8"/>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10">
        <f t="shared" si="13"/>
        <v>0</v>
      </c>
    </row>
    <row r="105" spans="1:36" x14ac:dyDescent="0.2">
      <c r="A105" s="58"/>
      <c r="B105" s="1"/>
      <c r="C105" s="8" t="str">
        <f>Tracking!C128</f>
        <v>Other</v>
      </c>
      <c r="D105" s="8"/>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10">
        <f t="shared" si="13"/>
        <v>0</v>
      </c>
    </row>
    <row r="106" spans="1:36" x14ac:dyDescent="0.2">
      <c r="A106" s="58"/>
      <c r="B106" s="1"/>
      <c r="C106" s="8" t="str">
        <f>Tracking!C129</f>
        <v>Other</v>
      </c>
      <c r="D106" s="8"/>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10">
        <f t="shared" si="13"/>
        <v>0</v>
      </c>
    </row>
    <row r="107" spans="1:36" x14ac:dyDescent="0.2">
      <c r="A107" s="58"/>
      <c r="B107" s="1"/>
      <c r="C107" s="8" t="str">
        <f>Tracking!C130</f>
        <v>Other</v>
      </c>
      <c r="D107" s="8"/>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10">
        <f t="shared" si="13"/>
        <v>0</v>
      </c>
    </row>
    <row r="108" spans="1:36" x14ac:dyDescent="0.2">
      <c r="A108" s="58"/>
      <c r="B108" s="1"/>
      <c r="C108" s="8" t="str">
        <f>Tracking!C131</f>
        <v>Other</v>
      </c>
      <c r="D108" s="8"/>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10">
        <f t="shared" si="13"/>
        <v>0</v>
      </c>
    </row>
    <row r="109" spans="1:36" x14ac:dyDescent="0.2">
      <c r="A109" s="58"/>
      <c r="B109" s="1"/>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21"/>
    </row>
    <row r="110" spans="1:36" x14ac:dyDescent="0.2">
      <c r="A110" s="58"/>
      <c r="B110" s="1"/>
      <c r="C110" s="92" t="str">
        <f>Comparison!C133</f>
        <v>Kids</v>
      </c>
      <c r="D110" s="8"/>
      <c r="E110" s="17">
        <f>SUM(E111:E125)</f>
        <v>0</v>
      </c>
      <c r="F110" s="17">
        <f t="shared" ref="F110:AH110" si="14">SUM(F111:F125)</f>
        <v>0</v>
      </c>
      <c r="G110" s="17">
        <f t="shared" si="14"/>
        <v>0</v>
      </c>
      <c r="H110" s="17">
        <f t="shared" si="14"/>
        <v>0</v>
      </c>
      <c r="I110" s="17">
        <f t="shared" si="14"/>
        <v>0</v>
      </c>
      <c r="J110" s="17">
        <f t="shared" si="14"/>
        <v>0</v>
      </c>
      <c r="K110" s="17">
        <f t="shared" si="14"/>
        <v>0</v>
      </c>
      <c r="L110" s="17">
        <f t="shared" si="14"/>
        <v>0</v>
      </c>
      <c r="M110" s="17">
        <f t="shared" si="14"/>
        <v>0</v>
      </c>
      <c r="N110" s="17">
        <f t="shared" si="14"/>
        <v>0</v>
      </c>
      <c r="O110" s="17">
        <f t="shared" si="14"/>
        <v>0</v>
      </c>
      <c r="P110" s="17">
        <f t="shared" si="14"/>
        <v>0</v>
      </c>
      <c r="Q110" s="17">
        <f t="shared" si="14"/>
        <v>0</v>
      </c>
      <c r="R110" s="17">
        <f t="shared" si="14"/>
        <v>0</v>
      </c>
      <c r="S110" s="17">
        <f t="shared" si="14"/>
        <v>0</v>
      </c>
      <c r="T110" s="17">
        <f t="shared" si="14"/>
        <v>0</v>
      </c>
      <c r="U110" s="17">
        <f t="shared" si="14"/>
        <v>0</v>
      </c>
      <c r="V110" s="17">
        <f t="shared" si="14"/>
        <v>0</v>
      </c>
      <c r="W110" s="17">
        <f t="shared" si="14"/>
        <v>0</v>
      </c>
      <c r="X110" s="17">
        <f t="shared" si="14"/>
        <v>0</v>
      </c>
      <c r="Y110" s="17">
        <f t="shared" si="14"/>
        <v>0</v>
      </c>
      <c r="Z110" s="17">
        <f t="shared" si="14"/>
        <v>0</v>
      </c>
      <c r="AA110" s="17">
        <f t="shared" si="14"/>
        <v>0</v>
      </c>
      <c r="AB110" s="17">
        <f t="shared" si="14"/>
        <v>0</v>
      </c>
      <c r="AC110" s="17">
        <f t="shared" si="14"/>
        <v>0</v>
      </c>
      <c r="AD110" s="17">
        <f t="shared" si="14"/>
        <v>0</v>
      </c>
      <c r="AE110" s="17">
        <f t="shared" si="14"/>
        <v>0</v>
      </c>
      <c r="AF110" s="17">
        <f t="shared" si="14"/>
        <v>0</v>
      </c>
      <c r="AG110" s="17">
        <f t="shared" si="14"/>
        <v>0</v>
      </c>
      <c r="AH110" s="17">
        <f t="shared" si="14"/>
        <v>0</v>
      </c>
      <c r="AI110" s="17">
        <f>SUM(AI111:AI125)</f>
        <v>0</v>
      </c>
      <c r="AJ110" s="18">
        <f>SUM(AJ111:AJ125)</f>
        <v>0</v>
      </c>
    </row>
    <row r="111" spans="1:36" x14ac:dyDescent="0.2">
      <c r="A111" s="58"/>
      <c r="B111" s="1"/>
      <c r="C111" s="8" t="str">
        <f>Tracking!C134</f>
        <v>Clothes</v>
      </c>
      <c r="D111" s="8"/>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10">
        <f t="shared" ref="AJ111:AJ125" si="15">SUM(E111:AI111)</f>
        <v>0</v>
      </c>
    </row>
    <row r="112" spans="1:36" x14ac:dyDescent="0.2">
      <c r="A112" s="58"/>
      <c r="B112" s="1"/>
      <c r="C112" s="8" t="str">
        <f>Tracking!C135</f>
        <v>Child care</v>
      </c>
      <c r="D112" s="8"/>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10">
        <f t="shared" si="15"/>
        <v>0</v>
      </c>
    </row>
    <row r="113" spans="1:36" x14ac:dyDescent="0.2">
      <c r="A113" s="58"/>
      <c r="B113" s="1"/>
      <c r="C113" s="8" t="str">
        <f>Tracking!C136</f>
        <v>School supplies</v>
      </c>
      <c r="D113" s="8"/>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10">
        <f t="shared" si="15"/>
        <v>0</v>
      </c>
    </row>
    <row r="114" spans="1:36" x14ac:dyDescent="0.2">
      <c r="A114" s="58"/>
      <c r="B114" s="1"/>
      <c r="C114" s="8" t="str">
        <f>Tracking!C137</f>
        <v>Babysitter</v>
      </c>
      <c r="D114" s="8"/>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10">
        <f t="shared" si="15"/>
        <v>0</v>
      </c>
    </row>
    <row r="115" spans="1:36" x14ac:dyDescent="0.2">
      <c r="A115" s="58"/>
      <c r="B115" s="1"/>
      <c r="C115" s="8" t="str">
        <f>Tracking!C138</f>
        <v>Tuition</v>
      </c>
      <c r="D115" s="8"/>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10">
        <f t="shared" si="15"/>
        <v>0</v>
      </c>
    </row>
    <row r="116" spans="1:36" x14ac:dyDescent="0.2">
      <c r="A116" s="58"/>
      <c r="B116" s="1"/>
      <c r="C116" s="8" t="str">
        <f>Tracking!C139</f>
        <v>Music lessons</v>
      </c>
      <c r="D116" s="8"/>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10">
        <f t="shared" si="15"/>
        <v>0</v>
      </c>
    </row>
    <row r="117" spans="1:36" x14ac:dyDescent="0.2">
      <c r="A117" s="58"/>
      <c r="B117" s="1"/>
      <c r="C117" s="8" t="str">
        <f>Tracking!C140</f>
        <v>Other</v>
      </c>
      <c r="D117" s="8"/>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10">
        <f t="shared" si="15"/>
        <v>0</v>
      </c>
    </row>
    <row r="118" spans="1:36" x14ac:dyDescent="0.2">
      <c r="A118" s="58"/>
      <c r="B118" s="1"/>
      <c r="C118" s="8" t="str">
        <f>Tracking!C141</f>
        <v>Other</v>
      </c>
      <c r="D118" s="8"/>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10">
        <f t="shared" si="15"/>
        <v>0</v>
      </c>
    </row>
    <row r="119" spans="1:36" x14ac:dyDescent="0.2">
      <c r="A119" s="58"/>
      <c r="B119" s="1"/>
      <c r="C119" s="8" t="str">
        <f>Tracking!C142</f>
        <v>Other</v>
      </c>
      <c r="D119" s="8"/>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10">
        <f t="shared" si="15"/>
        <v>0</v>
      </c>
    </row>
    <row r="120" spans="1:36" x14ac:dyDescent="0.2">
      <c r="A120" s="58"/>
      <c r="B120" s="1"/>
      <c r="C120" s="8" t="str">
        <f>Tracking!C143</f>
        <v>Other</v>
      </c>
      <c r="D120" s="8"/>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10">
        <f t="shared" si="15"/>
        <v>0</v>
      </c>
    </row>
    <row r="121" spans="1:36" x14ac:dyDescent="0.2">
      <c r="A121" s="58"/>
      <c r="B121" s="1"/>
      <c r="C121" s="8" t="str">
        <f>Tracking!C144</f>
        <v>Other</v>
      </c>
      <c r="D121" s="8"/>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10">
        <f t="shared" si="15"/>
        <v>0</v>
      </c>
    </row>
    <row r="122" spans="1:36" x14ac:dyDescent="0.2">
      <c r="A122" s="58"/>
      <c r="B122" s="1"/>
      <c r="C122" s="8" t="str">
        <f>Tracking!C145</f>
        <v>Other</v>
      </c>
      <c r="D122" s="8"/>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10">
        <f t="shared" si="15"/>
        <v>0</v>
      </c>
    </row>
    <row r="123" spans="1:36" x14ac:dyDescent="0.2">
      <c r="A123" s="58"/>
      <c r="B123" s="1"/>
      <c r="C123" s="8" t="str">
        <f>Tracking!C146</f>
        <v>Other</v>
      </c>
      <c r="D123" s="8"/>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10">
        <f t="shared" si="15"/>
        <v>0</v>
      </c>
    </row>
    <row r="124" spans="1:36" x14ac:dyDescent="0.2">
      <c r="A124" s="58"/>
      <c r="B124" s="1"/>
      <c r="C124" s="8" t="str">
        <f>Tracking!C147</f>
        <v>Other</v>
      </c>
      <c r="D124" s="8"/>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10">
        <f t="shared" si="15"/>
        <v>0</v>
      </c>
    </row>
    <row r="125" spans="1:36" x14ac:dyDescent="0.2">
      <c r="A125" s="58"/>
      <c r="B125" s="1"/>
      <c r="C125" s="8" t="str">
        <f>Tracking!C148</f>
        <v>Other</v>
      </c>
      <c r="D125" s="8"/>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10">
        <f t="shared" si="15"/>
        <v>0</v>
      </c>
    </row>
    <row r="126" spans="1:36" x14ac:dyDescent="0.2">
      <c r="A126" s="58"/>
      <c r="B126" s="1"/>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21"/>
    </row>
    <row r="127" spans="1:36" x14ac:dyDescent="0.2">
      <c r="A127" s="58"/>
      <c r="B127" s="1"/>
      <c r="C127" s="92" t="str">
        <f>Comparison!C150</f>
        <v>Miscellaneous</v>
      </c>
      <c r="D127" s="8"/>
      <c r="E127" s="17">
        <f>SUM(E128:E142)</f>
        <v>0</v>
      </c>
      <c r="F127" s="17">
        <f t="shared" ref="F127:AH127" si="16">SUM(F128:F142)</f>
        <v>0</v>
      </c>
      <c r="G127" s="17">
        <f t="shared" si="16"/>
        <v>0</v>
      </c>
      <c r="H127" s="17">
        <f t="shared" si="16"/>
        <v>0</v>
      </c>
      <c r="I127" s="17">
        <f t="shared" si="16"/>
        <v>0</v>
      </c>
      <c r="J127" s="17">
        <f t="shared" si="16"/>
        <v>0</v>
      </c>
      <c r="K127" s="17">
        <f t="shared" si="16"/>
        <v>0</v>
      </c>
      <c r="L127" s="17">
        <f t="shared" si="16"/>
        <v>0</v>
      </c>
      <c r="M127" s="17">
        <f t="shared" si="16"/>
        <v>0</v>
      </c>
      <c r="N127" s="17">
        <f t="shared" si="16"/>
        <v>0</v>
      </c>
      <c r="O127" s="17">
        <f t="shared" si="16"/>
        <v>0</v>
      </c>
      <c r="P127" s="17">
        <f t="shared" si="16"/>
        <v>0</v>
      </c>
      <c r="Q127" s="17">
        <f t="shared" si="16"/>
        <v>0</v>
      </c>
      <c r="R127" s="17">
        <f t="shared" si="16"/>
        <v>0</v>
      </c>
      <c r="S127" s="17">
        <f t="shared" si="16"/>
        <v>0</v>
      </c>
      <c r="T127" s="17">
        <f t="shared" si="16"/>
        <v>0</v>
      </c>
      <c r="U127" s="17">
        <f t="shared" si="16"/>
        <v>0</v>
      </c>
      <c r="V127" s="17">
        <f t="shared" si="16"/>
        <v>0</v>
      </c>
      <c r="W127" s="17">
        <f t="shared" si="16"/>
        <v>0</v>
      </c>
      <c r="X127" s="17">
        <f t="shared" si="16"/>
        <v>0</v>
      </c>
      <c r="Y127" s="17">
        <f t="shared" si="16"/>
        <v>0</v>
      </c>
      <c r="Z127" s="17">
        <f t="shared" si="16"/>
        <v>0</v>
      </c>
      <c r="AA127" s="17">
        <f t="shared" si="16"/>
        <v>0</v>
      </c>
      <c r="AB127" s="17">
        <f t="shared" si="16"/>
        <v>0</v>
      </c>
      <c r="AC127" s="17">
        <f t="shared" si="16"/>
        <v>0</v>
      </c>
      <c r="AD127" s="17">
        <f t="shared" si="16"/>
        <v>0</v>
      </c>
      <c r="AE127" s="17">
        <f t="shared" si="16"/>
        <v>0</v>
      </c>
      <c r="AF127" s="17">
        <f t="shared" si="16"/>
        <v>0</v>
      </c>
      <c r="AG127" s="17">
        <f t="shared" si="16"/>
        <v>0</v>
      </c>
      <c r="AH127" s="17">
        <f t="shared" si="16"/>
        <v>0</v>
      </c>
      <c r="AI127" s="17">
        <f>SUM(AI128:AI142)</f>
        <v>0</v>
      </c>
      <c r="AJ127" s="18">
        <f>SUM(AJ128:AJ142)</f>
        <v>0</v>
      </c>
    </row>
    <row r="128" spans="1:36" x14ac:dyDescent="0.2">
      <c r="A128" s="58"/>
      <c r="B128" s="1"/>
      <c r="C128" s="8" t="str">
        <f>Tracking!C151</f>
        <v>401k</v>
      </c>
      <c r="D128" s="8"/>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10">
        <f t="shared" ref="AJ128:AJ142" si="17">SUM(E128:AI128)</f>
        <v>0</v>
      </c>
    </row>
    <row r="129" spans="1:36" x14ac:dyDescent="0.2">
      <c r="A129" s="58"/>
      <c r="B129" s="1"/>
      <c r="C129" s="8" t="str">
        <f>Tracking!C152</f>
        <v>IRA</v>
      </c>
      <c r="D129" s="8"/>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10">
        <f t="shared" si="17"/>
        <v>0</v>
      </c>
    </row>
    <row r="130" spans="1:36" x14ac:dyDescent="0.2">
      <c r="A130" s="58"/>
      <c r="B130" s="1"/>
      <c r="C130" s="8" t="str">
        <f>Tracking!C153</f>
        <v>Donations</v>
      </c>
      <c r="D130" s="8"/>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10">
        <f t="shared" si="17"/>
        <v>0</v>
      </c>
    </row>
    <row r="131" spans="1:36" x14ac:dyDescent="0.2">
      <c r="A131" s="58"/>
      <c r="B131" s="1"/>
      <c r="C131" s="8" t="str">
        <f>Tracking!C154</f>
        <v>Dry Cleaning</v>
      </c>
      <c r="D131" s="8"/>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10">
        <f t="shared" si="17"/>
        <v>0</v>
      </c>
    </row>
    <row r="132" spans="1:36" x14ac:dyDescent="0.2">
      <c r="A132" s="58"/>
      <c r="B132" s="1"/>
      <c r="C132" s="8" t="str">
        <f>Tracking!C155</f>
        <v>New Clothes</v>
      </c>
      <c r="D132" s="8"/>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10">
        <f t="shared" si="17"/>
        <v>0</v>
      </c>
    </row>
    <row r="133" spans="1:36" x14ac:dyDescent="0.2">
      <c r="A133" s="58"/>
      <c r="B133" s="1"/>
      <c r="C133" s="8" t="str">
        <f>Tracking!C156</f>
        <v>College Loans</v>
      </c>
      <c r="D133" s="8"/>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10">
        <f t="shared" si="17"/>
        <v>0</v>
      </c>
    </row>
    <row r="134" spans="1:36" x14ac:dyDescent="0.2">
      <c r="A134" s="58"/>
      <c r="B134" s="1"/>
      <c r="C134" s="8" t="str">
        <f>Tracking!C157</f>
        <v>Pocket Money</v>
      </c>
      <c r="D134" s="8"/>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10">
        <f t="shared" si="17"/>
        <v>0</v>
      </c>
    </row>
    <row r="135" spans="1:36" x14ac:dyDescent="0.2">
      <c r="A135" s="58"/>
      <c r="B135" s="1"/>
      <c r="C135" s="8" t="str">
        <f>Tracking!C158</f>
        <v>Gifts</v>
      </c>
      <c r="D135" s="8"/>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10">
        <f t="shared" si="17"/>
        <v>0</v>
      </c>
    </row>
    <row r="136" spans="1:36" x14ac:dyDescent="0.2">
      <c r="A136" s="58"/>
      <c r="B136" s="1"/>
      <c r="C136" s="8" t="str">
        <f>Tracking!C159</f>
        <v>Credit Card</v>
      </c>
      <c r="D136" s="8"/>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10">
        <f t="shared" si="17"/>
        <v>0</v>
      </c>
    </row>
    <row r="137" spans="1:36" x14ac:dyDescent="0.2">
      <c r="A137" s="58"/>
      <c r="B137" s="1"/>
      <c r="C137" s="8" t="str">
        <f>Tracking!C160</f>
        <v>Other</v>
      </c>
      <c r="D137" s="8"/>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10">
        <f t="shared" si="17"/>
        <v>0</v>
      </c>
    </row>
    <row r="138" spans="1:36" x14ac:dyDescent="0.2">
      <c r="A138" s="58"/>
      <c r="B138" s="1"/>
      <c r="C138" s="8" t="str">
        <f>Tracking!C161</f>
        <v>Other</v>
      </c>
      <c r="D138" s="8"/>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10">
        <f t="shared" si="17"/>
        <v>0</v>
      </c>
    </row>
    <row r="139" spans="1:36" x14ac:dyDescent="0.2">
      <c r="A139" s="58"/>
      <c r="B139" s="1"/>
      <c r="C139" s="8" t="str">
        <f>Tracking!C162</f>
        <v>Other</v>
      </c>
      <c r="D139" s="8"/>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10">
        <f t="shared" si="17"/>
        <v>0</v>
      </c>
    </row>
    <row r="140" spans="1:36" x14ac:dyDescent="0.2">
      <c r="A140" s="58"/>
      <c r="B140" s="1"/>
      <c r="C140" s="8" t="str">
        <f>Tracking!C163</f>
        <v>Other</v>
      </c>
      <c r="D140" s="8"/>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10">
        <f t="shared" si="17"/>
        <v>0</v>
      </c>
    </row>
    <row r="141" spans="1:36" x14ac:dyDescent="0.2">
      <c r="A141" s="58"/>
      <c r="B141" s="1"/>
      <c r="C141" s="8" t="str">
        <f>Tracking!C164</f>
        <v>Other</v>
      </c>
      <c r="D141" s="8"/>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10">
        <f t="shared" si="17"/>
        <v>0</v>
      </c>
    </row>
    <row r="142" spans="1:36" x14ac:dyDescent="0.2">
      <c r="A142" s="58"/>
      <c r="B142" s="1"/>
      <c r="C142" s="8" t="str">
        <f>Tracking!C165</f>
        <v>Other</v>
      </c>
      <c r="D142" s="8"/>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10">
        <f t="shared" si="17"/>
        <v>0</v>
      </c>
    </row>
    <row r="143" spans="1:36" x14ac:dyDescent="0.2">
      <c r="A143" s="58"/>
      <c r="B143" s="1"/>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21"/>
    </row>
    <row r="144" spans="1:36" x14ac:dyDescent="0.2">
      <c r="A144" s="58"/>
      <c r="B144" s="1"/>
      <c r="C144" s="92" t="str">
        <f>Comparison!C167</f>
        <v>Other 1</v>
      </c>
      <c r="D144" s="8"/>
      <c r="E144" s="17">
        <f>SUM(E145:E159)</f>
        <v>0</v>
      </c>
      <c r="F144" s="17">
        <f t="shared" ref="F144:AH144" si="18">SUM(F145:F159)</f>
        <v>0</v>
      </c>
      <c r="G144" s="17">
        <f t="shared" si="18"/>
        <v>0</v>
      </c>
      <c r="H144" s="17">
        <f t="shared" si="18"/>
        <v>0</v>
      </c>
      <c r="I144" s="17">
        <f t="shared" si="18"/>
        <v>0</v>
      </c>
      <c r="J144" s="17">
        <f t="shared" si="18"/>
        <v>0</v>
      </c>
      <c r="K144" s="17">
        <f t="shared" si="18"/>
        <v>0</v>
      </c>
      <c r="L144" s="17">
        <f t="shared" si="18"/>
        <v>0</v>
      </c>
      <c r="M144" s="17">
        <f t="shared" si="18"/>
        <v>0</v>
      </c>
      <c r="N144" s="17">
        <f t="shared" si="18"/>
        <v>0</v>
      </c>
      <c r="O144" s="17">
        <f t="shared" si="18"/>
        <v>0</v>
      </c>
      <c r="P144" s="17">
        <f t="shared" si="18"/>
        <v>0</v>
      </c>
      <c r="Q144" s="17">
        <f t="shared" si="18"/>
        <v>0</v>
      </c>
      <c r="R144" s="17">
        <f t="shared" si="18"/>
        <v>0</v>
      </c>
      <c r="S144" s="17">
        <f t="shared" si="18"/>
        <v>0</v>
      </c>
      <c r="T144" s="17">
        <f t="shared" si="18"/>
        <v>0</v>
      </c>
      <c r="U144" s="17">
        <f t="shared" si="18"/>
        <v>0</v>
      </c>
      <c r="V144" s="17">
        <f t="shared" si="18"/>
        <v>0</v>
      </c>
      <c r="W144" s="17">
        <f t="shared" si="18"/>
        <v>0</v>
      </c>
      <c r="X144" s="17">
        <f t="shared" si="18"/>
        <v>0</v>
      </c>
      <c r="Y144" s="17">
        <f t="shared" si="18"/>
        <v>0</v>
      </c>
      <c r="Z144" s="17">
        <f t="shared" si="18"/>
        <v>0</v>
      </c>
      <c r="AA144" s="17">
        <f t="shared" si="18"/>
        <v>0</v>
      </c>
      <c r="AB144" s="17">
        <f t="shared" si="18"/>
        <v>0</v>
      </c>
      <c r="AC144" s="17">
        <f t="shared" si="18"/>
        <v>0</v>
      </c>
      <c r="AD144" s="17">
        <f t="shared" si="18"/>
        <v>0</v>
      </c>
      <c r="AE144" s="17">
        <f t="shared" si="18"/>
        <v>0</v>
      </c>
      <c r="AF144" s="17">
        <f t="shared" si="18"/>
        <v>0</v>
      </c>
      <c r="AG144" s="17">
        <f t="shared" si="18"/>
        <v>0</v>
      </c>
      <c r="AH144" s="17">
        <f t="shared" si="18"/>
        <v>0</v>
      </c>
      <c r="AI144" s="17">
        <f>SUM(AI145:AI159)</f>
        <v>0</v>
      </c>
      <c r="AJ144" s="18">
        <f>SUM(AJ145:AJ159)</f>
        <v>0</v>
      </c>
    </row>
    <row r="145" spans="1:36" x14ac:dyDescent="0.2">
      <c r="A145" s="58"/>
      <c r="B145" s="1"/>
      <c r="C145" s="8" t="str">
        <f>Tracking!C168</f>
        <v>Other</v>
      </c>
      <c r="D145" s="8"/>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10">
        <f t="shared" ref="AJ145:AJ159" si="19">SUM(E145:AI145)</f>
        <v>0</v>
      </c>
    </row>
    <row r="146" spans="1:36" x14ac:dyDescent="0.2">
      <c r="A146" s="58"/>
      <c r="B146" s="1"/>
      <c r="C146" s="8" t="str">
        <f>Tracking!C169</f>
        <v>Other</v>
      </c>
      <c r="D146" s="8"/>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10">
        <f t="shared" si="19"/>
        <v>0</v>
      </c>
    </row>
    <row r="147" spans="1:36" x14ac:dyDescent="0.2">
      <c r="A147" s="58"/>
      <c r="B147" s="1"/>
      <c r="C147" s="8" t="str">
        <f>Tracking!C170</f>
        <v>Other</v>
      </c>
      <c r="D147" s="8"/>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10">
        <f t="shared" si="19"/>
        <v>0</v>
      </c>
    </row>
    <row r="148" spans="1:36" x14ac:dyDescent="0.2">
      <c r="A148" s="58"/>
      <c r="B148" s="1"/>
      <c r="C148" s="8" t="str">
        <f>Tracking!C171</f>
        <v>Other</v>
      </c>
      <c r="D148" s="8"/>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10">
        <f t="shared" si="19"/>
        <v>0</v>
      </c>
    </row>
    <row r="149" spans="1:36" x14ac:dyDescent="0.2">
      <c r="A149" s="58"/>
      <c r="B149" s="1"/>
      <c r="C149" s="8" t="str">
        <f>Tracking!C172</f>
        <v>Other</v>
      </c>
      <c r="D149" s="8"/>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10">
        <f t="shared" si="19"/>
        <v>0</v>
      </c>
    </row>
    <row r="150" spans="1:36" x14ac:dyDescent="0.2">
      <c r="A150" s="58"/>
      <c r="B150" s="1"/>
      <c r="C150" s="8" t="str">
        <f>Tracking!C173</f>
        <v>Other</v>
      </c>
      <c r="D150" s="8"/>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10">
        <f t="shared" si="19"/>
        <v>0</v>
      </c>
    </row>
    <row r="151" spans="1:36" x14ac:dyDescent="0.2">
      <c r="A151" s="58"/>
      <c r="B151" s="1"/>
      <c r="C151" s="8" t="str">
        <f>Tracking!C174</f>
        <v>Other</v>
      </c>
      <c r="D151" s="8"/>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10">
        <f t="shared" si="19"/>
        <v>0</v>
      </c>
    </row>
    <row r="152" spans="1:36" x14ac:dyDescent="0.2">
      <c r="A152" s="58"/>
      <c r="B152" s="1"/>
      <c r="C152" s="8" t="str">
        <f>Tracking!C175</f>
        <v>Other</v>
      </c>
      <c r="D152" s="8"/>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10">
        <f t="shared" si="19"/>
        <v>0</v>
      </c>
    </row>
    <row r="153" spans="1:36" x14ac:dyDescent="0.2">
      <c r="A153" s="58"/>
      <c r="B153" s="1"/>
      <c r="C153" s="8" t="str">
        <f>Tracking!C176</f>
        <v>Other</v>
      </c>
      <c r="D153" s="8"/>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10">
        <f t="shared" si="19"/>
        <v>0</v>
      </c>
    </row>
    <row r="154" spans="1:36" x14ac:dyDescent="0.2">
      <c r="A154" s="58"/>
      <c r="B154" s="1"/>
      <c r="C154" s="8" t="str">
        <f>Tracking!C177</f>
        <v>Other</v>
      </c>
      <c r="D154" s="8"/>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10">
        <f t="shared" si="19"/>
        <v>0</v>
      </c>
    </row>
    <row r="155" spans="1:36" x14ac:dyDescent="0.2">
      <c r="A155" s="58"/>
      <c r="B155" s="1"/>
      <c r="C155" s="8" t="str">
        <f>Tracking!C178</f>
        <v>Other</v>
      </c>
      <c r="D155" s="8"/>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10">
        <f t="shared" si="19"/>
        <v>0</v>
      </c>
    </row>
    <row r="156" spans="1:36" x14ac:dyDescent="0.2">
      <c r="A156" s="58"/>
      <c r="B156" s="1"/>
      <c r="C156" s="8" t="str">
        <f>Tracking!C179</f>
        <v>Other</v>
      </c>
      <c r="D156" s="8"/>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10">
        <f t="shared" si="19"/>
        <v>0</v>
      </c>
    </row>
    <row r="157" spans="1:36" x14ac:dyDescent="0.2">
      <c r="A157" s="58"/>
      <c r="B157" s="1"/>
      <c r="C157" s="8" t="str">
        <f>Tracking!C180</f>
        <v>Other</v>
      </c>
      <c r="D157" s="8"/>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10">
        <f t="shared" si="19"/>
        <v>0</v>
      </c>
    </row>
    <row r="158" spans="1:36" x14ac:dyDescent="0.2">
      <c r="A158" s="58"/>
      <c r="B158" s="1"/>
      <c r="C158" s="8" t="str">
        <f>Tracking!C181</f>
        <v>Other</v>
      </c>
      <c r="D158" s="8"/>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10">
        <f t="shared" si="19"/>
        <v>0</v>
      </c>
    </row>
    <row r="159" spans="1:36" x14ac:dyDescent="0.2">
      <c r="A159" s="58"/>
      <c r="B159" s="1"/>
      <c r="C159" s="8" t="str">
        <f>Tracking!C182</f>
        <v>Other</v>
      </c>
      <c r="D159" s="8"/>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10">
        <f t="shared" si="19"/>
        <v>0</v>
      </c>
    </row>
    <row r="160" spans="1:36" x14ac:dyDescent="0.2">
      <c r="A160" s="58"/>
      <c r="B160" s="1"/>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21"/>
    </row>
    <row r="161" spans="1:36" x14ac:dyDescent="0.2">
      <c r="A161" s="58"/>
      <c r="B161" s="1"/>
      <c r="C161" s="92" t="str">
        <f>Comparison!C184</f>
        <v>Other 2</v>
      </c>
      <c r="D161" s="8"/>
      <c r="E161" s="17">
        <f>SUM(E162:E176)</f>
        <v>0</v>
      </c>
      <c r="F161" s="17">
        <f t="shared" ref="F161:AH161" si="20">SUM(F162:F176)</f>
        <v>0</v>
      </c>
      <c r="G161" s="17">
        <f t="shared" si="20"/>
        <v>0</v>
      </c>
      <c r="H161" s="17">
        <f t="shared" si="20"/>
        <v>0</v>
      </c>
      <c r="I161" s="17">
        <f t="shared" si="20"/>
        <v>0</v>
      </c>
      <c r="J161" s="17">
        <f t="shared" si="20"/>
        <v>0</v>
      </c>
      <c r="K161" s="17">
        <f t="shared" si="20"/>
        <v>0</v>
      </c>
      <c r="L161" s="17">
        <f t="shared" si="20"/>
        <v>0</v>
      </c>
      <c r="M161" s="17">
        <f t="shared" si="20"/>
        <v>0</v>
      </c>
      <c r="N161" s="17">
        <f t="shared" si="20"/>
        <v>0</v>
      </c>
      <c r="O161" s="17">
        <f t="shared" si="20"/>
        <v>0</v>
      </c>
      <c r="P161" s="17">
        <f t="shared" si="20"/>
        <v>0</v>
      </c>
      <c r="Q161" s="17">
        <f t="shared" si="20"/>
        <v>0</v>
      </c>
      <c r="R161" s="17">
        <f t="shared" si="20"/>
        <v>0</v>
      </c>
      <c r="S161" s="17">
        <f t="shared" si="20"/>
        <v>0</v>
      </c>
      <c r="T161" s="17">
        <f t="shared" si="20"/>
        <v>0</v>
      </c>
      <c r="U161" s="17">
        <f t="shared" si="20"/>
        <v>0</v>
      </c>
      <c r="V161" s="17">
        <f t="shared" si="20"/>
        <v>0</v>
      </c>
      <c r="W161" s="17">
        <f t="shared" si="20"/>
        <v>0</v>
      </c>
      <c r="X161" s="17">
        <f t="shared" si="20"/>
        <v>0</v>
      </c>
      <c r="Y161" s="17">
        <f t="shared" si="20"/>
        <v>0</v>
      </c>
      <c r="Z161" s="17">
        <f t="shared" si="20"/>
        <v>0</v>
      </c>
      <c r="AA161" s="17">
        <f t="shared" si="20"/>
        <v>0</v>
      </c>
      <c r="AB161" s="17">
        <f t="shared" si="20"/>
        <v>0</v>
      </c>
      <c r="AC161" s="17">
        <f t="shared" si="20"/>
        <v>0</v>
      </c>
      <c r="AD161" s="17">
        <f t="shared" si="20"/>
        <v>0</v>
      </c>
      <c r="AE161" s="17">
        <f t="shared" si="20"/>
        <v>0</v>
      </c>
      <c r="AF161" s="17">
        <f t="shared" si="20"/>
        <v>0</v>
      </c>
      <c r="AG161" s="17">
        <f t="shared" si="20"/>
        <v>0</v>
      </c>
      <c r="AH161" s="17">
        <f t="shared" si="20"/>
        <v>0</v>
      </c>
      <c r="AI161" s="17">
        <f>SUM(AI162:AI176)</f>
        <v>0</v>
      </c>
      <c r="AJ161" s="18">
        <f>SUM(AJ162:AJ176)</f>
        <v>0</v>
      </c>
    </row>
    <row r="162" spans="1:36" x14ac:dyDescent="0.2">
      <c r="A162" s="58"/>
      <c r="B162" s="1"/>
      <c r="C162" s="8" t="str">
        <f>Tracking!C185</f>
        <v>Other</v>
      </c>
      <c r="D162" s="8"/>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10">
        <f t="shared" ref="AJ162:AJ176" si="21">SUM(E162:AI162)</f>
        <v>0</v>
      </c>
    </row>
    <row r="163" spans="1:36" x14ac:dyDescent="0.2">
      <c r="A163" s="58"/>
      <c r="B163" s="1"/>
      <c r="C163" s="8" t="str">
        <f>Tracking!C186</f>
        <v>Other</v>
      </c>
      <c r="D163" s="8"/>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10">
        <f t="shared" si="21"/>
        <v>0</v>
      </c>
    </row>
    <row r="164" spans="1:36" x14ac:dyDescent="0.2">
      <c r="A164" s="58"/>
      <c r="B164" s="1"/>
      <c r="C164" s="8" t="str">
        <f>Tracking!C187</f>
        <v>Other</v>
      </c>
      <c r="D164" s="8"/>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10">
        <f t="shared" si="21"/>
        <v>0</v>
      </c>
    </row>
    <row r="165" spans="1:36" x14ac:dyDescent="0.2">
      <c r="A165" s="58"/>
      <c r="B165" s="1"/>
      <c r="C165" s="8" t="str">
        <f>Tracking!C188</f>
        <v>Other</v>
      </c>
      <c r="D165" s="8"/>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10">
        <f t="shared" si="21"/>
        <v>0</v>
      </c>
    </row>
    <row r="166" spans="1:36" x14ac:dyDescent="0.2">
      <c r="A166" s="58"/>
      <c r="B166" s="1"/>
      <c r="C166" s="8" t="str">
        <f>Tracking!C189</f>
        <v>Other</v>
      </c>
      <c r="D166" s="8"/>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10">
        <f t="shared" si="21"/>
        <v>0</v>
      </c>
    </row>
    <row r="167" spans="1:36" x14ac:dyDescent="0.2">
      <c r="A167" s="58"/>
      <c r="B167" s="1"/>
      <c r="C167" s="8" t="str">
        <f>Tracking!C190</f>
        <v>Other</v>
      </c>
      <c r="D167" s="8"/>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10">
        <f t="shared" si="21"/>
        <v>0</v>
      </c>
    </row>
    <row r="168" spans="1:36" x14ac:dyDescent="0.2">
      <c r="A168" s="58"/>
      <c r="B168" s="1"/>
      <c r="C168" s="8" t="str">
        <f>Tracking!C191</f>
        <v>Other</v>
      </c>
      <c r="D168" s="8"/>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10">
        <f t="shared" si="21"/>
        <v>0</v>
      </c>
    </row>
    <row r="169" spans="1:36" x14ac:dyDescent="0.2">
      <c r="A169" s="58"/>
      <c r="B169" s="1"/>
      <c r="C169" s="8" t="str">
        <f>Tracking!C192</f>
        <v>Other</v>
      </c>
      <c r="D169" s="8"/>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10">
        <f t="shared" si="21"/>
        <v>0</v>
      </c>
    </row>
    <row r="170" spans="1:36" x14ac:dyDescent="0.2">
      <c r="A170" s="58"/>
      <c r="B170" s="1"/>
      <c r="C170" s="8" t="str">
        <f>Tracking!C193</f>
        <v>Other</v>
      </c>
      <c r="D170" s="8"/>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10">
        <f t="shared" si="21"/>
        <v>0</v>
      </c>
    </row>
    <row r="171" spans="1:36" x14ac:dyDescent="0.2">
      <c r="A171" s="58"/>
      <c r="B171" s="1"/>
      <c r="C171" s="8" t="str">
        <f>Tracking!C194</f>
        <v>Other</v>
      </c>
      <c r="D171" s="8"/>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10">
        <f t="shared" si="21"/>
        <v>0</v>
      </c>
    </row>
    <row r="172" spans="1:36" x14ac:dyDescent="0.2">
      <c r="A172" s="58"/>
      <c r="B172" s="1"/>
      <c r="C172" s="8" t="str">
        <f>Tracking!C195</f>
        <v>Other</v>
      </c>
      <c r="D172" s="8"/>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10">
        <f t="shared" si="21"/>
        <v>0</v>
      </c>
    </row>
    <row r="173" spans="1:36" x14ac:dyDescent="0.2">
      <c r="A173" s="58"/>
      <c r="B173" s="1"/>
      <c r="C173" s="8" t="str">
        <f>Tracking!C196</f>
        <v>Other</v>
      </c>
      <c r="D173" s="8"/>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10">
        <f t="shared" si="21"/>
        <v>0</v>
      </c>
    </row>
    <row r="174" spans="1:36" x14ac:dyDescent="0.2">
      <c r="A174" s="58"/>
      <c r="B174" s="1"/>
      <c r="C174" s="8" t="str">
        <f>Tracking!C197</f>
        <v>Other</v>
      </c>
      <c r="D174" s="8"/>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10">
        <f t="shared" si="21"/>
        <v>0</v>
      </c>
    </row>
    <row r="175" spans="1:36" x14ac:dyDescent="0.2">
      <c r="A175" s="58"/>
      <c r="B175" s="1"/>
      <c r="C175" s="8" t="str">
        <f>Tracking!C198</f>
        <v>Other</v>
      </c>
      <c r="D175" s="8"/>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10">
        <f t="shared" si="21"/>
        <v>0</v>
      </c>
    </row>
    <row r="176" spans="1:36" x14ac:dyDescent="0.2">
      <c r="A176" s="58"/>
      <c r="B176" s="1"/>
      <c r="C176" s="8" t="str">
        <f>Tracking!C199</f>
        <v>Other</v>
      </c>
      <c r="D176" s="8"/>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10">
        <f t="shared" si="21"/>
        <v>0</v>
      </c>
    </row>
    <row r="177" spans="1:36" x14ac:dyDescent="0.2">
      <c r="A177" s="58"/>
      <c r="B177" s="1"/>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21"/>
    </row>
    <row r="178" spans="1:36" x14ac:dyDescent="0.2">
      <c r="A178" s="58"/>
      <c r="B178" s="1"/>
      <c r="C178" s="92" t="str">
        <f>Comparison!C201</f>
        <v>Other 3</v>
      </c>
      <c r="D178" s="8"/>
      <c r="E178" s="17">
        <f>SUM(E179:E193)</f>
        <v>0</v>
      </c>
      <c r="F178" s="17">
        <f t="shared" ref="F178:AH178" si="22">SUM(F179:F193)</f>
        <v>0</v>
      </c>
      <c r="G178" s="17">
        <f t="shared" si="22"/>
        <v>0</v>
      </c>
      <c r="H178" s="17">
        <f t="shared" si="22"/>
        <v>0</v>
      </c>
      <c r="I178" s="17">
        <f t="shared" si="22"/>
        <v>0</v>
      </c>
      <c r="J178" s="17">
        <f t="shared" si="22"/>
        <v>0</v>
      </c>
      <c r="K178" s="17">
        <f t="shared" si="22"/>
        <v>0</v>
      </c>
      <c r="L178" s="17">
        <f t="shared" si="22"/>
        <v>0</v>
      </c>
      <c r="M178" s="17">
        <f t="shared" si="22"/>
        <v>0</v>
      </c>
      <c r="N178" s="17">
        <f t="shared" si="22"/>
        <v>0</v>
      </c>
      <c r="O178" s="17">
        <f t="shared" si="22"/>
        <v>0</v>
      </c>
      <c r="P178" s="17">
        <f t="shared" si="22"/>
        <v>0</v>
      </c>
      <c r="Q178" s="17">
        <f t="shared" si="22"/>
        <v>0</v>
      </c>
      <c r="R178" s="17">
        <f t="shared" si="22"/>
        <v>0</v>
      </c>
      <c r="S178" s="17">
        <f t="shared" si="22"/>
        <v>0</v>
      </c>
      <c r="T178" s="17">
        <f t="shared" si="22"/>
        <v>0</v>
      </c>
      <c r="U178" s="17">
        <f t="shared" si="22"/>
        <v>0</v>
      </c>
      <c r="V178" s="17">
        <f t="shared" si="22"/>
        <v>0</v>
      </c>
      <c r="W178" s="17">
        <f t="shared" si="22"/>
        <v>0</v>
      </c>
      <c r="X178" s="17">
        <f t="shared" si="22"/>
        <v>0</v>
      </c>
      <c r="Y178" s="17">
        <f t="shared" si="22"/>
        <v>0</v>
      </c>
      <c r="Z178" s="17">
        <f t="shared" si="22"/>
        <v>0</v>
      </c>
      <c r="AA178" s="17">
        <f t="shared" si="22"/>
        <v>0</v>
      </c>
      <c r="AB178" s="17">
        <f t="shared" si="22"/>
        <v>0</v>
      </c>
      <c r="AC178" s="17">
        <f t="shared" si="22"/>
        <v>0</v>
      </c>
      <c r="AD178" s="17">
        <f t="shared" si="22"/>
        <v>0</v>
      </c>
      <c r="AE178" s="17">
        <f t="shared" si="22"/>
        <v>0</v>
      </c>
      <c r="AF178" s="17">
        <f t="shared" si="22"/>
        <v>0</v>
      </c>
      <c r="AG178" s="17">
        <f t="shared" si="22"/>
        <v>0</v>
      </c>
      <c r="AH178" s="17">
        <f t="shared" si="22"/>
        <v>0</v>
      </c>
      <c r="AI178" s="17">
        <f>SUM(AI179:AI193)</f>
        <v>0</v>
      </c>
      <c r="AJ178" s="18">
        <f>SUM(AJ179:AJ193)</f>
        <v>0</v>
      </c>
    </row>
    <row r="179" spans="1:36" x14ac:dyDescent="0.2">
      <c r="A179" s="58"/>
      <c r="B179" s="1"/>
      <c r="C179" s="8" t="str">
        <f>Tracking!C202</f>
        <v>Other</v>
      </c>
      <c r="D179" s="8"/>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10">
        <f t="shared" ref="AJ179:AJ193" si="23">SUM(E179:AI179)</f>
        <v>0</v>
      </c>
    </row>
    <row r="180" spans="1:36" x14ac:dyDescent="0.2">
      <c r="A180" s="58"/>
      <c r="B180" s="1"/>
      <c r="C180" s="8" t="str">
        <f>Tracking!C203</f>
        <v>Other</v>
      </c>
      <c r="D180" s="8"/>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10">
        <f t="shared" si="23"/>
        <v>0</v>
      </c>
    </row>
    <row r="181" spans="1:36" x14ac:dyDescent="0.2">
      <c r="A181" s="58"/>
      <c r="B181" s="1"/>
      <c r="C181" s="8" t="str">
        <f>Tracking!C204</f>
        <v>Other</v>
      </c>
      <c r="D181" s="8"/>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10">
        <f t="shared" si="23"/>
        <v>0</v>
      </c>
    </row>
    <row r="182" spans="1:36" x14ac:dyDescent="0.2">
      <c r="A182" s="58"/>
      <c r="B182" s="1"/>
      <c r="C182" s="8" t="str">
        <f>Tracking!C205</f>
        <v>Other</v>
      </c>
      <c r="D182" s="8"/>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10">
        <f t="shared" si="23"/>
        <v>0</v>
      </c>
    </row>
    <row r="183" spans="1:36" x14ac:dyDescent="0.2">
      <c r="A183" s="58"/>
      <c r="B183" s="1"/>
      <c r="C183" s="8" t="str">
        <f>Tracking!C206</f>
        <v>Other</v>
      </c>
      <c r="D183" s="8"/>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10">
        <f t="shared" si="23"/>
        <v>0</v>
      </c>
    </row>
    <row r="184" spans="1:36" x14ac:dyDescent="0.2">
      <c r="A184" s="58"/>
      <c r="B184" s="1"/>
      <c r="C184" s="8" t="str">
        <f>Tracking!C207</f>
        <v>Other</v>
      </c>
      <c r="D184" s="8"/>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10">
        <f t="shared" si="23"/>
        <v>0</v>
      </c>
    </row>
    <row r="185" spans="1:36" x14ac:dyDescent="0.2">
      <c r="A185" s="58"/>
      <c r="B185" s="1"/>
      <c r="C185" s="8" t="str">
        <f>Tracking!C208</f>
        <v>Other</v>
      </c>
      <c r="D185" s="8"/>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10">
        <f t="shared" si="23"/>
        <v>0</v>
      </c>
    </row>
    <row r="186" spans="1:36" x14ac:dyDescent="0.2">
      <c r="A186" s="58"/>
      <c r="B186" s="1"/>
      <c r="C186" s="8" t="str">
        <f>Tracking!C209</f>
        <v>Other</v>
      </c>
      <c r="D186" s="8"/>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10">
        <f t="shared" si="23"/>
        <v>0</v>
      </c>
    </row>
    <row r="187" spans="1:36" x14ac:dyDescent="0.2">
      <c r="A187" s="58"/>
      <c r="B187" s="1"/>
      <c r="C187" s="8" t="str">
        <f>Tracking!C210</f>
        <v>Other</v>
      </c>
      <c r="D187" s="8"/>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10">
        <f t="shared" si="23"/>
        <v>0</v>
      </c>
    </row>
    <row r="188" spans="1:36" x14ac:dyDescent="0.2">
      <c r="A188" s="58"/>
      <c r="B188" s="1"/>
      <c r="C188" s="8" t="str">
        <f>Tracking!C211</f>
        <v>Other</v>
      </c>
      <c r="D188" s="8"/>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10">
        <f t="shared" si="23"/>
        <v>0</v>
      </c>
    </row>
    <row r="189" spans="1:36" x14ac:dyDescent="0.2">
      <c r="A189" s="58"/>
      <c r="B189" s="1"/>
      <c r="C189" s="8" t="str">
        <f>Tracking!C212</f>
        <v>Other</v>
      </c>
      <c r="D189" s="8"/>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10">
        <f t="shared" si="23"/>
        <v>0</v>
      </c>
    </row>
    <row r="190" spans="1:36" x14ac:dyDescent="0.2">
      <c r="A190" s="58"/>
      <c r="B190" s="1"/>
      <c r="C190" s="8" t="str">
        <f>Tracking!C213</f>
        <v>Other</v>
      </c>
      <c r="D190" s="8"/>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10">
        <f t="shared" si="23"/>
        <v>0</v>
      </c>
    </row>
    <row r="191" spans="1:36" x14ac:dyDescent="0.2">
      <c r="A191" s="58"/>
      <c r="B191" s="1"/>
      <c r="C191" s="8" t="str">
        <f>Tracking!C214</f>
        <v>Other</v>
      </c>
      <c r="D191" s="8"/>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10">
        <f t="shared" si="23"/>
        <v>0</v>
      </c>
    </row>
    <row r="192" spans="1:36" x14ac:dyDescent="0.2">
      <c r="A192" s="58"/>
      <c r="B192" s="1"/>
      <c r="C192" s="8" t="str">
        <f>Tracking!C215</f>
        <v>Other</v>
      </c>
      <c r="D192" s="8"/>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10">
        <f t="shared" si="23"/>
        <v>0</v>
      </c>
    </row>
    <row r="193" spans="1:36" x14ac:dyDescent="0.2">
      <c r="A193" s="58"/>
      <c r="B193" s="1"/>
      <c r="C193" s="8" t="str">
        <f>Tracking!C216</f>
        <v>Other</v>
      </c>
      <c r="D193" s="8"/>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10">
        <f t="shared" si="23"/>
        <v>0</v>
      </c>
    </row>
    <row r="194" spans="1:36" x14ac:dyDescent="0.2">
      <c r="A194" s="58"/>
      <c r="B194" s="1"/>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21"/>
    </row>
    <row r="195" spans="1:36" x14ac:dyDescent="0.2">
      <c r="A195" s="58"/>
      <c r="B195" s="1"/>
      <c r="C195" s="92" t="str">
        <f>Comparison!C218</f>
        <v>Other 4</v>
      </c>
      <c r="D195" s="8"/>
      <c r="E195" s="17">
        <f>SUM(E196:E210)</f>
        <v>0</v>
      </c>
      <c r="F195" s="17">
        <f t="shared" ref="F195:AH195" si="24">SUM(F196:F210)</f>
        <v>0</v>
      </c>
      <c r="G195" s="17">
        <f t="shared" si="24"/>
        <v>0</v>
      </c>
      <c r="H195" s="17">
        <f t="shared" si="24"/>
        <v>0</v>
      </c>
      <c r="I195" s="17">
        <f t="shared" si="24"/>
        <v>0</v>
      </c>
      <c r="J195" s="17">
        <f t="shared" si="24"/>
        <v>0</v>
      </c>
      <c r="K195" s="17">
        <f t="shared" si="24"/>
        <v>0</v>
      </c>
      <c r="L195" s="17">
        <f t="shared" si="24"/>
        <v>0</v>
      </c>
      <c r="M195" s="17">
        <f t="shared" si="24"/>
        <v>0</v>
      </c>
      <c r="N195" s="17">
        <f t="shared" si="24"/>
        <v>0</v>
      </c>
      <c r="O195" s="17">
        <f t="shared" si="24"/>
        <v>0</v>
      </c>
      <c r="P195" s="17">
        <f t="shared" si="24"/>
        <v>0</v>
      </c>
      <c r="Q195" s="17">
        <f t="shared" si="24"/>
        <v>0</v>
      </c>
      <c r="R195" s="17">
        <f t="shared" si="24"/>
        <v>0</v>
      </c>
      <c r="S195" s="17">
        <f t="shared" si="24"/>
        <v>0</v>
      </c>
      <c r="T195" s="17">
        <f t="shared" si="24"/>
        <v>0</v>
      </c>
      <c r="U195" s="17">
        <f t="shared" si="24"/>
        <v>0</v>
      </c>
      <c r="V195" s="17">
        <f t="shared" si="24"/>
        <v>0</v>
      </c>
      <c r="W195" s="17">
        <f t="shared" si="24"/>
        <v>0</v>
      </c>
      <c r="X195" s="17">
        <f t="shared" si="24"/>
        <v>0</v>
      </c>
      <c r="Y195" s="17">
        <f t="shared" si="24"/>
        <v>0</v>
      </c>
      <c r="Z195" s="17">
        <f t="shared" si="24"/>
        <v>0</v>
      </c>
      <c r="AA195" s="17">
        <f t="shared" si="24"/>
        <v>0</v>
      </c>
      <c r="AB195" s="17">
        <f t="shared" si="24"/>
        <v>0</v>
      </c>
      <c r="AC195" s="17">
        <f t="shared" si="24"/>
        <v>0</v>
      </c>
      <c r="AD195" s="17">
        <f t="shared" si="24"/>
        <v>0</v>
      </c>
      <c r="AE195" s="17">
        <f t="shared" si="24"/>
        <v>0</v>
      </c>
      <c r="AF195" s="17">
        <f t="shared" si="24"/>
        <v>0</v>
      </c>
      <c r="AG195" s="17">
        <f t="shared" si="24"/>
        <v>0</v>
      </c>
      <c r="AH195" s="17">
        <f t="shared" si="24"/>
        <v>0</v>
      </c>
      <c r="AI195" s="17">
        <f>SUM(AI196:AI210)</f>
        <v>0</v>
      </c>
      <c r="AJ195" s="18">
        <f>SUM(AJ196:AJ210)</f>
        <v>0</v>
      </c>
    </row>
    <row r="196" spans="1:36" x14ac:dyDescent="0.2">
      <c r="A196" s="58"/>
      <c r="B196" s="1"/>
      <c r="C196" s="8" t="str">
        <f>Tracking!C219</f>
        <v>Other</v>
      </c>
      <c r="D196" s="8"/>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10">
        <f t="shared" ref="AJ196:AJ210" si="25">SUM(E196:AI196)</f>
        <v>0</v>
      </c>
    </row>
    <row r="197" spans="1:36" x14ac:dyDescent="0.2">
      <c r="A197" s="58"/>
      <c r="B197" s="1"/>
      <c r="C197" s="8" t="str">
        <f>Tracking!C220</f>
        <v>Other</v>
      </c>
      <c r="D197" s="8"/>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10">
        <f t="shared" si="25"/>
        <v>0</v>
      </c>
    </row>
    <row r="198" spans="1:36" x14ac:dyDescent="0.2">
      <c r="A198" s="58"/>
      <c r="B198" s="1"/>
      <c r="C198" s="8" t="str">
        <f>Tracking!C221</f>
        <v>Other</v>
      </c>
      <c r="D198" s="8"/>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10">
        <f t="shared" si="25"/>
        <v>0</v>
      </c>
    </row>
    <row r="199" spans="1:36" x14ac:dyDescent="0.2">
      <c r="A199" s="58"/>
      <c r="B199" s="1"/>
      <c r="C199" s="8" t="str">
        <f>Tracking!C222</f>
        <v>Other</v>
      </c>
      <c r="D199" s="8"/>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10">
        <f t="shared" si="25"/>
        <v>0</v>
      </c>
    </row>
    <row r="200" spans="1:36" x14ac:dyDescent="0.2">
      <c r="A200" s="58"/>
      <c r="B200" s="1"/>
      <c r="C200" s="8" t="str">
        <f>Tracking!C223</f>
        <v>Other</v>
      </c>
      <c r="D200" s="8"/>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10">
        <f t="shared" si="25"/>
        <v>0</v>
      </c>
    </row>
    <row r="201" spans="1:36" x14ac:dyDescent="0.2">
      <c r="A201" s="58"/>
      <c r="B201" s="1"/>
      <c r="C201" s="8" t="str">
        <f>Tracking!C224</f>
        <v>Other</v>
      </c>
      <c r="D201" s="8"/>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10">
        <f t="shared" si="25"/>
        <v>0</v>
      </c>
    </row>
    <row r="202" spans="1:36" x14ac:dyDescent="0.2">
      <c r="A202" s="58"/>
      <c r="B202" s="1"/>
      <c r="C202" s="8" t="str">
        <f>Tracking!C225</f>
        <v>Other</v>
      </c>
      <c r="D202" s="8"/>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10">
        <f t="shared" si="25"/>
        <v>0</v>
      </c>
    </row>
    <row r="203" spans="1:36" x14ac:dyDescent="0.2">
      <c r="A203" s="58"/>
      <c r="B203" s="1"/>
      <c r="C203" s="8" t="str">
        <f>Tracking!C226</f>
        <v>Other</v>
      </c>
      <c r="D203" s="8"/>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10">
        <f t="shared" si="25"/>
        <v>0</v>
      </c>
    </row>
    <row r="204" spans="1:36" x14ac:dyDescent="0.2">
      <c r="A204" s="58"/>
      <c r="B204" s="1"/>
      <c r="C204" s="8" t="str">
        <f>Tracking!C227</f>
        <v>Other</v>
      </c>
      <c r="D204" s="8"/>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10">
        <f t="shared" si="25"/>
        <v>0</v>
      </c>
    </row>
    <row r="205" spans="1:36" x14ac:dyDescent="0.2">
      <c r="A205" s="58"/>
      <c r="B205" s="1"/>
      <c r="C205" s="8" t="str">
        <f>Tracking!C228</f>
        <v>Other</v>
      </c>
      <c r="D205" s="8"/>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10">
        <f t="shared" si="25"/>
        <v>0</v>
      </c>
    </row>
    <row r="206" spans="1:36" x14ac:dyDescent="0.2">
      <c r="A206" s="58"/>
      <c r="B206" s="1"/>
      <c r="C206" s="8" t="str">
        <f>Tracking!C229</f>
        <v>Other</v>
      </c>
      <c r="D206" s="8"/>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10">
        <f t="shared" si="25"/>
        <v>0</v>
      </c>
    </row>
    <row r="207" spans="1:36" x14ac:dyDescent="0.2">
      <c r="A207" s="58"/>
      <c r="B207" s="1"/>
      <c r="C207" s="8" t="str">
        <f>Tracking!C230</f>
        <v>Other</v>
      </c>
      <c r="D207" s="8"/>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10">
        <f t="shared" si="25"/>
        <v>0</v>
      </c>
    </row>
    <row r="208" spans="1:36" x14ac:dyDescent="0.2">
      <c r="A208" s="58"/>
      <c r="B208" s="1"/>
      <c r="C208" s="8" t="str">
        <f>Tracking!C231</f>
        <v>Other</v>
      </c>
      <c r="D208" s="8"/>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10">
        <f t="shared" si="25"/>
        <v>0</v>
      </c>
    </row>
    <row r="209" spans="1:36" x14ac:dyDescent="0.2">
      <c r="A209" s="58"/>
      <c r="B209" s="1"/>
      <c r="C209" s="8" t="str">
        <f>Tracking!C232</f>
        <v>Other</v>
      </c>
      <c r="D209" s="8"/>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10">
        <f t="shared" si="25"/>
        <v>0</v>
      </c>
    </row>
    <row r="210" spans="1:36" x14ac:dyDescent="0.2">
      <c r="A210" s="58"/>
      <c r="B210" s="1"/>
      <c r="C210" s="8" t="str">
        <f>Tracking!C233</f>
        <v>Other</v>
      </c>
      <c r="D210" s="8"/>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10">
        <f t="shared" si="25"/>
        <v>0</v>
      </c>
    </row>
    <row r="211" spans="1:36" x14ac:dyDescent="0.2">
      <c r="A211" s="58"/>
      <c r="B211" s="1"/>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20"/>
    </row>
    <row r="212" spans="1:36" x14ac:dyDescent="0.2">
      <c r="A212" s="58"/>
      <c r="B212" s="1"/>
      <c r="C212" s="92" t="str">
        <f>Comparison!C235</f>
        <v>Other 5</v>
      </c>
      <c r="D212" s="8"/>
      <c r="E212" s="17">
        <f>SUM(E213:E229)</f>
        <v>0</v>
      </c>
      <c r="F212" s="17">
        <f t="shared" ref="F212:AJ212" si="26">SUM(F213:F229)</f>
        <v>0</v>
      </c>
      <c r="G212" s="17">
        <f t="shared" si="26"/>
        <v>0</v>
      </c>
      <c r="H212" s="17">
        <f t="shared" si="26"/>
        <v>0</v>
      </c>
      <c r="I212" s="17">
        <f t="shared" si="26"/>
        <v>0</v>
      </c>
      <c r="J212" s="17">
        <f t="shared" si="26"/>
        <v>0</v>
      </c>
      <c r="K212" s="17">
        <f t="shared" si="26"/>
        <v>0</v>
      </c>
      <c r="L212" s="17">
        <f t="shared" si="26"/>
        <v>0</v>
      </c>
      <c r="M212" s="17">
        <f t="shared" si="26"/>
        <v>0</v>
      </c>
      <c r="N212" s="17">
        <f t="shared" si="26"/>
        <v>0</v>
      </c>
      <c r="O212" s="17">
        <f t="shared" si="26"/>
        <v>0</v>
      </c>
      <c r="P212" s="17">
        <f t="shared" si="26"/>
        <v>0</v>
      </c>
      <c r="Q212" s="17">
        <f t="shared" si="26"/>
        <v>0</v>
      </c>
      <c r="R212" s="17">
        <f t="shared" si="26"/>
        <v>0</v>
      </c>
      <c r="S212" s="17">
        <f t="shared" si="26"/>
        <v>0</v>
      </c>
      <c r="T212" s="17">
        <f t="shared" si="26"/>
        <v>0</v>
      </c>
      <c r="U212" s="17">
        <f t="shared" si="26"/>
        <v>0</v>
      </c>
      <c r="V212" s="17">
        <f t="shared" si="26"/>
        <v>0</v>
      </c>
      <c r="W212" s="17">
        <f t="shared" si="26"/>
        <v>0</v>
      </c>
      <c r="X212" s="17">
        <f t="shared" si="26"/>
        <v>0</v>
      </c>
      <c r="Y212" s="17">
        <f t="shared" si="26"/>
        <v>0</v>
      </c>
      <c r="Z212" s="17">
        <f t="shared" si="26"/>
        <v>0</v>
      </c>
      <c r="AA212" s="17">
        <f t="shared" si="26"/>
        <v>0</v>
      </c>
      <c r="AB212" s="17">
        <f t="shared" si="26"/>
        <v>0</v>
      </c>
      <c r="AC212" s="17">
        <f t="shared" si="26"/>
        <v>0</v>
      </c>
      <c r="AD212" s="17">
        <f t="shared" si="26"/>
        <v>0</v>
      </c>
      <c r="AE212" s="17">
        <f t="shared" si="26"/>
        <v>0</v>
      </c>
      <c r="AF212" s="17">
        <f t="shared" si="26"/>
        <v>0</v>
      </c>
      <c r="AG212" s="17">
        <f t="shared" si="26"/>
        <v>0</v>
      </c>
      <c r="AH212" s="17">
        <f t="shared" si="26"/>
        <v>0</v>
      </c>
      <c r="AI212" s="17">
        <f t="shared" si="26"/>
        <v>0</v>
      </c>
      <c r="AJ212" s="17">
        <f t="shared" si="26"/>
        <v>0</v>
      </c>
    </row>
    <row r="213" spans="1:36" x14ac:dyDescent="0.2">
      <c r="A213" s="58"/>
      <c r="B213" s="1"/>
      <c r="C213" s="8" t="str">
        <f>Tracking!C236</f>
        <v>Other</v>
      </c>
      <c r="D213" s="8"/>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10">
        <f t="shared" ref="AJ213:AJ218" si="27">SUM(E213:AI213)</f>
        <v>0</v>
      </c>
    </row>
    <row r="214" spans="1:36" x14ac:dyDescent="0.2">
      <c r="A214" s="58"/>
      <c r="B214" s="1"/>
      <c r="C214" s="8" t="str">
        <f>Tracking!C237</f>
        <v>Other</v>
      </c>
      <c r="D214" s="8"/>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10">
        <f t="shared" si="27"/>
        <v>0</v>
      </c>
    </row>
    <row r="215" spans="1:36" x14ac:dyDescent="0.2">
      <c r="A215" s="58"/>
      <c r="B215" s="1"/>
      <c r="C215" s="8" t="str">
        <f>Tracking!C238</f>
        <v>Other</v>
      </c>
      <c r="D215" s="8"/>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10">
        <f t="shared" si="27"/>
        <v>0</v>
      </c>
    </row>
    <row r="216" spans="1:36" x14ac:dyDescent="0.2">
      <c r="A216" s="58"/>
      <c r="B216" s="1"/>
      <c r="C216" s="8" t="str">
        <f>Tracking!C239</f>
        <v>Other</v>
      </c>
      <c r="D216" s="8"/>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10">
        <f t="shared" si="27"/>
        <v>0</v>
      </c>
    </row>
    <row r="217" spans="1:36" x14ac:dyDescent="0.2">
      <c r="A217" s="58"/>
      <c r="B217" s="1"/>
      <c r="C217" s="8" t="str">
        <f>Tracking!C240</f>
        <v>Other</v>
      </c>
      <c r="D217" s="8"/>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10">
        <f t="shared" si="27"/>
        <v>0</v>
      </c>
    </row>
    <row r="218" spans="1:36" x14ac:dyDescent="0.2">
      <c r="A218" s="58"/>
      <c r="B218" s="1"/>
      <c r="C218" s="8" t="str">
        <f>Tracking!C241</f>
        <v>Other</v>
      </c>
      <c r="D218" s="8"/>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10">
        <f t="shared" si="27"/>
        <v>0</v>
      </c>
    </row>
    <row r="219" spans="1:36" x14ac:dyDescent="0.2">
      <c r="A219" s="58"/>
      <c r="B219" s="1"/>
      <c r="C219" s="8" t="str">
        <f>Tracking!C242</f>
        <v>Other</v>
      </c>
      <c r="D219" s="8"/>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10">
        <f t="shared" ref="AJ219:AJ229" si="28">SUM(E219:AI219)</f>
        <v>0</v>
      </c>
    </row>
    <row r="220" spans="1:36" x14ac:dyDescent="0.2">
      <c r="A220" s="58"/>
      <c r="B220" s="1"/>
      <c r="C220" s="8" t="str">
        <f>Tracking!C243</f>
        <v>Other</v>
      </c>
      <c r="D220" s="8"/>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10">
        <f t="shared" si="28"/>
        <v>0</v>
      </c>
    </row>
    <row r="221" spans="1:36" x14ac:dyDescent="0.2">
      <c r="A221" s="58"/>
      <c r="B221" s="1"/>
      <c r="C221" s="8" t="str">
        <f>Tracking!C244</f>
        <v>Other</v>
      </c>
      <c r="D221" s="8"/>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10">
        <f t="shared" si="28"/>
        <v>0</v>
      </c>
    </row>
    <row r="222" spans="1:36" x14ac:dyDescent="0.2">
      <c r="A222" s="58"/>
      <c r="B222" s="1"/>
      <c r="C222" s="8" t="str">
        <f>Tracking!C245</f>
        <v>Other</v>
      </c>
      <c r="D222" s="8"/>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10">
        <f t="shared" si="28"/>
        <v>0</v>
      </c>
    </row>
    <row r="223" spans="1:36" x14ac:dyDescent="0.2">
      <c r="A223" s="58"/>
      <c r="B223" s="1"/>
      <c r="C223" s="8" t="str">
        <f>Tracking!C246</f>
        <v>Other</v>
      </c>
      <c r="D223" s="8"/>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10">
        <f t="shared" si="28"/>
        <v>0</v>
      </c>
    </row>
    <row r="224" spans="1:36" x14ac:dyDescent="0.2">
      <c r="A224" s="58"/>
      <c r="B224" s="1"/>
      <c r="C224" s="8" t="str">
        <f>Tracking!C247</f>
        <v>Other</v>
      </c>
      <c r="D224" s="8"/>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10">
        <f t="shared" si="28"/>
        <v>0</v>
      </c>
    </row>
    <row r="225" spans="1:36" x14ac:dyDescent="0.2">
      <c r="A225" s="58"/>
      <c r="B225" s="1"/>
      <c r="C225" s="8" t="str">
        <f>Tracking!C248</f>
        <v>Other</v>
      </c>
      <c r="D225" s="8"/>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10">
        <f t="shared" si="28"/>
        <v>0</v>
      </c>
    </row>
    <row r="226" spans="1:36" x14ac:dyDescent="0.2">
      <c r="A226" s="58"/>
      <c r="B226" s="1"/>
      <c r="C226" s="8" t="str">
        <f>Tracking!C249</f>
        <v>Other</v>
      </c>
      <c r="D226" s="8"/>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10">
        <f t="shared" si="28"/>
        <v>0</v>
      </c>
    </row>
    <row r="227" spans="1:36" x14ac:dyDescent="0.2">
      <c r="A227" s="58"/>
      <c r="B227" s="1"/>
      <c r="C227" s="8" t="str">
        <f>Tracking!C250</f>
        <v>Other</v>
      </c>
      <c r="D227" s="8"/>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10">
        <f t="shared" si="28"/>
        <v>0</v>
      </c>
    </row>
    <row r="228" spans="1:36" x14ac:dyDescent="0.2">
      <c r="A228" s="58"/>
      <c r="B228" s="1"/>
      <c r="C228" s="8" t="str">
        <f>Tracking!C251</f>
        <v>Other</v>
      </c>
      <c r="D228" s="8"/>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10">
        <f t="shared" si="28"/>
        <v>0</v>
      </c>
    </row>
    <row r="229" spans="1:36" x14ac:dyDescent="0.2">
      <c r="A229" s="58"/>
      <c r="B229" s="1"/>
      <c r="C229" s="8" t="str">
        <f>Tracking!C252</f>
        <v>Other</v>
      </c>
      <c r="D229" s="8"/>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10">
        <f t="shared" si="28"/>
        <v>0</v>
      </c>
    </row>
    <row r="230" spans="1:36" x14ac:dyDescent="0.2">
      <c r="A230" s="58"/>
      <c r="B230" s="2"/>
      <c r="C230" s="13"/>
      <c r="D230" s="13"/>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4"/>
    </row>
    <row r="231" spans="1:36" x14ac:dyDescent="0.2">
      <c r="A231" s="58"/>
      <c r="B231" s="58"/>
      <c r="C231" s="58"/>
      <c r="D231" s="79"/>
      <c r="E231" s="58"/>
      <c r="F231" s="58"/>
      <c r="G231" s="58"/>
      <c r="H231" s="58"/>
      <c r="I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row>
  </sheetData>
  <sheetProtection formatCells="0" formatColumns="0" formatRows="0"/>
  <mergeCells count="2">
    <mergeCell ref="B7:C7"/>
    <mergeCell ref="B6:C6"/>
  </mergeCells>
  <phoneticPr fontId="4" type="noConversion"/>
  <conditionalFormatting sqref="AB23:AC23 AB40:AC40 AB57:AC57 AB74:AC74 AB91:AC91 AB108:AC108 AB125:AC125 AB222:AC229 AB142:AC142 AB159:AC159 AB176:AC176 AB193:AC193 AB210:AC210">
    <cfRule type="expression" dxfId="0" priority="1" stopIfTrue="1">
      <formula>AB23&lt;0</formula>
    </cfRule>
  </conditionalFormatting>
  <dataValidations count="1">
    <dataValidation allowBlank="1" showInputMessage="1" showErrorMessage="1" prompt="Enter category names on your Quick Budget or Budget by Month sheet.  Be sure you've selected your budget type on your budget sheet." sqref="C8:C229"/>
  </dataValidations>
  <hyperlinks>
    <hyperlink ref="N5" location="Help!B25" tooltip="Go to help" display="click here"/>
    <hyperlink ref="L4" location="Help!B29" tooltip="Go to help" display="click here"/>
  </hyperlinks>
  <pageMargins left="0.45" right="0.52" top="0.51" bottom="0.53" header="0.5" footer="0.5"/>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indexed="12"/>
  </sheetPr>
  <dimension ref="A1:O132"/>
  <sheetViews>
    <sheetView showGridLines="0" showRowColHeaders="0" zoomScale="92" workbookViewId="0">
      <selection activeCell="E7" sqref="E7"/>
    </sheetView>
  </sheetViews>
  <sheetFormatPr defaultRowHeight="12.75" x14ac:dyDescent="0.2"/>
  <cols>
    <col min="1" max="1" width="1.7109375" customWidth="1"/>
    <col min="7" max="7" width="1.7109375" customWidth="1"/>
    <col min="14" max="14" width="17.7109375" customWidth="1"/>
  </cols>
  <sheetData>
    <row r="1" spans="1:15" x14ac:dyDescent="0.2">
      <c r="A1" s="281"/>
    </row>
    <row r="5" spans="1:15" ht="15.75" x14ac:dyDescent="0.25">
      <c r="B5" s="277" t="s">
        <v>333</v>
      </c>
      <c r="C5" s="278"/>
      <c r="D5" s="278"/>
      <c r="E5" s="278"/>
      <c r="F5" s="278"/>
      <c r="G5" s="278"/>
      <c r="H5" s="278"/>
      <c r="I5" s="278"/>
      <c r="J5" s="278"/>
      <c r="K5" s="278"/>
      <c r="L5" s="278"/>
      <c r="M5" s="278"/>
      <c r="N5" s="278"/>
      <c r="O5" s="278"/>
    </row>
    <row r="6" spans="1:15" ht="15.75" x14ac:dyDescent="0.25">
      <c r="B6" s="280" t="s">
        <v>340</v>
      </c>
      <c r="C6" s="278"/>
      <c r="D6" s="278"/>
      <c r="E6" s="278"/>
      <c r="F6" s="278"/>
      <c r="G6" s="279"/>
      <c r="H6" s="279"/>
      <c r="I6" s="279" t="s">
        <v>334</v>
      </c>
      <c r="J6" s="279"/>
      <c r="K6" s="279"/>
      <c r="L6" s="279"/>
      <c r="M6" s="279"/>
      <c r="N6" s="279"/>
      <c r="O6" s="279"/>
    </row>
    <row r="7" spans="1:15" x14ac:dyDescent="0.2">
      <c r="B7" s="275"/>
    </row>
    <row r="8" spans="1:15" ht="18" x14ac:dyDescent="0.25">
      <c r="B8" s="276" t="s">
        <v>154</v>
      </c>
    </row>
    <row r="9" spans="1:15" ht="15" x14ac:dyDescent="0.25">
      <c r="B9" s="115" t="s">
        <v>250</v>
      </c>
    </row>
    <row r="10" spans="1:15" x14ac:dyDescent="0.2">
      <c r="B10" t="s">
        <v>251</v>
      </c>
    </row>
    <row r="11" spans="1:15" x14ac:dyDescent="0.2">
      <c r="B11" t="s">
        <v>252</v>
      </c>
    </row>
    <row r="12" spans="1:15" x14ac:dyDescent="0.2">
      <c r="B12" t="s">
        <v>253</v>
      </c>
    </row>
    <row r="13" spans="1:15" ht="15" x14ac:dyDescent="0.25">
      <c r="B13" s="116"/>
    </row>
    <row r="14" spans="1:15" ht="15" x14ac:dyDescent="0.25">
      <c r="B14" s="115" t="s">
        <v>155</v>
      </c>
    </row>
    <row r="15" spans="1:15" x14ac:dyDescent="0.2">
      <c r="B15" t="s">
        <v>156</v>
      </c>
    </row>
    <row r="16" spans="1:15" x14ac:dyDescent="0.2">
      <c r="B16" t="s">
        <v>157</v>
      </c>
    </row>
    <row r="17" spans="2:14" x14ac:dyDescent="0.2">
      <c r="B17" t="s">
        <v>158</v>
      </c>
    </row>
    <row r="19" spans="2:14" ht="15" hidden="1" x14ac:dyDescent="0.25">
      <c r="B19" s="115" t="s">
        <v>159</v>
      </c>
    </row>
    <row r="20" spans="2:14" hidden="1" x14ac:dyDescent="0.2">
      <c r="B20" t="s">
        <v>175</v>
      </c>
    </row>
    <row r="21" spans="2:14" hidden="1" x14ac:dyDescent="0.2"/>
    <row r="22" spans="2:14" ht="15" x14ac:dyDescent="0.25">
      <c r="B22" s="115" t="s">
        <v>160</v>
      </c>
    </row>
    <row r="23" spans="2:14" x14ac:dyDescent="0.2">
      <c r="B23" t="s">
        <v>161</v>
      </c>
    </row>
    <row r="24" spans="2:14" x14ac:dyDescent="0.2">
      <c r="B24" t="s">
        <v>254</v>
      </c>
    </row>
    <row r="25" spans="2:14" x14ac:dyDescent="0.2">
      <c r="B25" t="s">
        <v>255</v>
      </c>
    </row>
    <row r="26" spans="2:14" ht="50.1" customHeight="1" x14ac:dyDescent="0.2"/>
    <row r="27" spans="2:14" x14ac:dyDescent="0.2">
      <c r="N27" s="251"/>
    </row>
    <row r="28" spans="2:14" ht="15" hidden="1" x14ac:dyDescent="0.25">
      <c r="B28" s="115" t="s">
        <v>213</v>
      </c>
    </row>
    <row r="29" spans="2:14" hidden="1" x14ac:dyDescent="0.2">
      <c r="B29" t="s">
        <v>204</v>
      </c>
    </row>
    <row r="30" spans="2:14" hidden="1" x14ac:dyDescent="0.2">
      <c r="B30" s="288" t="s">
        <v>197</v>
      </c>
      <c r="C30" s="310"/>
      <c r="D30" s="310"/>
      <c r="E30" s="310"/>
      <c r="F30" s="310"/>
      <c r="G30" s="310"/>
      <c r="H30" s="147" t="s">
        <v>206</v>
      </c>
    </row>
    <row r="31" spans="2:14" hidden="1" x14ac:dyDescent="0.2"/>
    <row r="32" spans="2:14" ht="15" x14ac:dyDescent="0.25">
      <c r="B32" s="115" t="s">
        <v>293</v>
      </c>
    </row>
    <row r="33" spans="1:11" x14ac:dyDescent="0.2">
      <c r="B33" t="s">
        <v>294</v>
      </c>
    </row>
    <row r="34" spans="1:11" x14ac:dyDescent="0.2">
      <c r="B34" s="251" t="s">
        <v>309</v>
      </c>
    </row>
    <row r="35" spans="1:11" x14ac:dyDescent="0.2">
      <c r="B35" s="251" t="s">
        <v>310</v>
      </c>
    </row>
    <row r="36" spans="1:11" x14ac:dyDescent="0.2">
      <c r="B36" s="251" t="s">
        <v>311</v>
      </c>
    </row>
    <row r="37" spans="1:11" x14ac:dyDescent="0.2">
      <c r="B37" s="251" t="s">
        <v>312</v>
      </c>
    </row>
    <row r="38" spans="1:11" x14ac:dyDescent="0.2">
      <c r="A38" s="251"/>
    </row>
    <row r="39" spans="1:11" ht="15" x14ac:dyDescent="0.25">
      <c r="B39" s="115" t="s">
        <v>290</v>
      </c>
    </row>
    <row r="40" spans="1:11" x14ac:dyDescent="0.2">
      <c r="B40" s="275" t="s">
        <v>338</v>
      </c>
    </row>
    <row r="41" spans="1:11" x14ac:dyDescent="0.2">
      <c r="B41" s="251" t="s">
        <v>339</v>
      </c>
    </row>
    <row r="42" spans="1:11" x14ac:dyDescent="0.2">
      <c r="A42" s="251"/>
      <c r="B42" t="s">
        <v>305</v>
      </c>
    </row>
    <row r="43" spans="1:11" x14ac:dyDescent="0.2">
      <c r="B43" s="250" t="s">
        <v>308</v>
      </c>
      <c r="C43" s="249"/>
      <c r="D43" s="258"/>
      <c r="E43" s="249"/>
      <c r="F43" s="249"/>
      <c r="G43" s="249"/>
      <c r="H43" s="249"/>
      <c r="I43" s="249"/>
      <c r="J43" s="249"/>
      <c r="K43" s="153"/>
    </row>
    <row r="44" spans="1:11" x14ac:dyDescent="0.2">
      <c r="B44" s="195" t="s">
        <v>298</v>
      </c>
      <c r="C44" s="47"/>
      <c r="D44" s="47"/>
      <c r="E44" s="47"/>
      <c r="F44" s="47"/>
      <c r="G44" s="47"/>
      <c r="H44" s="196"/>
    </row>
    <row r="46" spans="1:11" ht="15" x14ac:dyDescent="0.25">
      <c r="B46" s="115" t="s">
        <v>256</v>
      </c>
    </row>
    <row r="47" spans="1:11" x14ac:dyDescent="0.2">
      <c r="B47" t="s">
        <v>257</v>
      </c>
    </row>
    <row r="48" spans="1:11" x14ac:dyDescent="0.2">
      <c r="B48" t="s">
        <v>258</v>
      </c>
    </row>
    <row r="49" spans="2:9" x14ac:dyDescent="0.2">
      <c r="B49" t="s">
        <v>259</v>
      </c>
    </row>
    <row r="50" spans="2:9" x14ac:dyDescent="0.2">
      <c r="B50" t="s">
        <v>260</v>
      </c>
    </row>
    <row r="51" spans="2:9" x14ac:dyDescent="0.2">
      <c r="B51" t="s">
        <v>261</v>
      </c>
    </row>
    <row r="53" spans="2:9" ht="15" x14ac:dyDescent="0.25">
      <c r="B53" s="115" t="s">
        <v>306</v>
      </c>
    </row>
    <row r="54" spans="2:9" ht="11.1" customHeight="1" x14ac:dyDescent="0.2">
      <c r="B54" s="313" t="s">
        <v>307</v>
      </c>
      <c r="C54" s="313"/>
      <c r="D54" s="313"/>
      <c r="E54" s="313"/>
      <c r="F54" s="313"/>
      <c r="G54" s="313"/>
      <c r="H54" s="313"/>
      <c r="I54" s="313"/>
    </row>
    <row r="55" spans="2:9" ht="11.1" customHeight="1" x14ac:dyDescent="0.2">
      <c r="B55" s="313"/>
      <c r="C55" s="313"/>
      <c r="D55" s="313"/>
      <c r="E55" s="313"/>
      <c r="F55" s="313"/>
      <c r="G55" s="313"/>
      <c r="H55" s="313"/>
      <c r="I55" s="313"/>
    </row>
    <row r="56" spans="2:9" ht="11.1" customHeight="1" x14ac:dyDescent="0.2">
      <c r="B56" s="313"/>
      <c r="C56" s="313"/>
      <c r="D56" s="313"/>
      <c r="E56" s="313"/>
      <c r="F56" s="313"/>
      <c r="G56" s="313"/>
      <c r="H56" s="313"/>
      <c r="I56" s="313"/>
    </row>
    <row r="57" spans="2:9" ht="11.1" customHeight="1" x14ac:dyDescent="0.2">
      <c r="B57" s="313"/>
      <c r="C57" s="313"/>
      <c r="D57" s="313"/>
      <c r="E57" s="313"/>
      <c r="F57" s="313"/>
      <c r="G57" s="313"/>
      <c r="H57" s="313"/>
      <c r="I57" s="313"/>
    </row>
    <row r="58" spans="2:9" ht="11.1" customHeight="1" x14ac:dyDescent="0.2">
      <c r="B58" s="313"/>
      <c r="C58" s="313"/>
      <c r="D58" s="313"/>
      <c r="E58" s="313"/>
      <c r="F58" s="313"/>
      <c r="G58" s="313"/>
      <c r="H58" s="313"/>
      <c r="I58" s="313"/>
    </row>
    <row r="59" spans="2:9" ht="11.1" customHeight="1" x14ac:dyDescent="0.2">
      <c r="B59" s="313"/>
      <c r="C59" s="313"/>
      <c r="D59" s="313"/>
      <c r="E59" s="313"/>
      <c r="F59" s="313"/>
      <c r="G59" s="313"/>
      <c r="H59" s="313"/>
      <c r="I59" s="313"/>
    </row>
    <row r="60" spans="2:9" ht="11.1" customHeight="1" x14ac:dyDescent="0.2">
      <c r="B60" s="313"/>
      <c r="C60" s="313"/>
      <c r="D60" s="313"/>
      <c r="E60" s="313"/>
      <c r="F60" s="313"/>
      <c r="G60" s="313"/>
      <c r="H60" s="313"/>
      <c r="I60" s="313"/>
    </row>
    <row r="61" spans="2:9" ht="11.1" customHeight="1" x14ac:dyDescent="0.2">
      <c r="B61" s="313"/>
      <c r="C61" s="313"/>
      <c r="D61" s="313"/>
      <c r="E61" s="313"/>
      <c r="F61" s="313"/>
      <c r="G61" s="313"/>
      <c r="H61" s="313"/>
      <c r="I61" s="313"/>
    </row>
    <row r="62" spans="2:9" ht="11.1" customHeight="1" x14ac:dyDescent="0.2">
      <c r="B62" s="313"/>
      <c r="C62" s="313"/>
      <c r="D62" s="313"/>
      <c r="E62" s="313"/>
      <c r="F62" s="313"/>
      <c r="G62" s="313"/>
      <c r="H62" s="313"/>
      <c r="I62" s="313"/>
    </row>
    <row r="63" spans="2:9" ht="11.1" customHeight="1" x14ac:dyDescent="0.2">
      <c r="B63" s="313"/>
      <c r="C63" s="313"/>
      <c r="D63" s="313"/>
      <c r="E63" s="313"/>
      <c r="F63" s="313"/>
      <c r="G63" s="313"/>
      <c r="H63" s="313"/>
      <c r="I63" s="313"/>
    </row>
    <row r="65" spans="2:2" ht="15" x14ac:dyDescent="0.25">
      <c r="B65" s="115" t="s">
        <v>163</v>
      </c>
    </row>
    <row r="66" spans="2:2" x14ac:dyDescent="0.2">
      <c r="B66" t="s">
        <v>161</v>
      </c>
    </row>
    <row r="67" spans="2:2" x14ac:dyDescent="0.2">
      <c r="B67" t="s">
        <v>162</v>
      </c>
    </row>
    <row r="68" spans="2:2" x14ac:dyDescent="0.2">
      <c r="B68" t="s">
        <v>207</v>
      </c>
    </row>
    <row r="69" spans="2:2" ht="50.1" customHeight="1" x14ac:dyDescent="0.2"/>
    <row r="71" spans="2:2" x14ac:dyDescent="0.2">
      <c r="B71" s="251" t="s">
        <v>313</v>
      </c>
    </row>
    <row r="72" spans="2:2" x14ac:dyDescent="0.2">
      <c r="B72" s="251" t="s">
        <v>314</v>
      </c>
    </row>
    <row r="73" spans="2:2" x14ac:dyDescent="0.2">
      <c r="B73" s="251"/>
    </row>
    <row r="74" spans="2:2" ht="15" x14ac:dyDescent="0.25">
      <c r="B74" s="115" t="s">
        <v>164</v>
      </c>
    </row>
    <row r="75" spans="2:2" x14ac:dyDescent="0.2">
      <c r="B75" t="s">
        <v>161</v>
      </c>
    </row>
    <row r="76" spans="2:2" x14ac:dyDescent="0.2">
      <c r="B76" t="s">
        <v>165</v>
      </c>
    </row>
    <row r="77" spans="2:2" x14ac:dyDescent="0.2">
      <c r="B77" t="s">
        <v>207</v>
      </c>
    </row>
    <row r="80" spans="2:2" ht="15" x14ac:dyDescent="0.25">
      <c r="B80" s="115" t="s">
        <v>166</v>
      </c>
    </row>
    <row r="81" spans="2:2" x14ac:dyDescent="0.2">
      <c r="B81" t="s">
        <v>167</v>
      </c>
    </row>
    <row r="83" spans="2:2" ht="15" x14ac:dyDescent="0.25">
      <c r="B83" s="115" t="s">
        <v>262</v>
      </c>
    </row>
    <row r="84" spans="2:2" x14ac:dyDescent="0.2">
      <c r="B84" t="s">
        <v>263</v>
      </c>
    </row>
    <row r="85" spans="2:2" x14ac:dyDescent="0.2">
      <c r="B85" t="s">
        <v>167</v>
      </c>
    </row>
    <row r="87" spans="2:2" ht="15" x14ac:dyDescent="0.25">
      <c r="B87" s="115" t="s">
        <v>315</v>
      </c>
    </row>
    <row r="88" spans="2:2" x14ac:dyDescent="0.2">
      <c r="B88" t="s">
        <v>168</v>
      </c>
    </row>
    <row r="89" spans="2:2" x14ac:dyDescent="0.2">
      <c r="B89" t="s">
        <v>169</v>
      </c>
    </row>
    <row r="90" spans="2:2" x14ac:dyDescent="0.2">
      <c r="B90" t="s">
        <v>170</v>
      </c>
    </row>
    <row r="91" spans="2:2" x14ac:dyDescent="0.2">
      <c r="B91" t="s">
        <v>208</v>
      </c>
    </row>
    <row r="92" spans="2:2" x14ac:dyDescent="0.2">
      <c r="B92" t="s">
        <v>209</v>
      </c>
    </row>
    <row r="94" spans="2:2" ht="15" x14ac:dyDescent="0.25">
      <c r="B94" s="115" t="s">
        <v>211</v>
      </c>
    </row>
    <row r="95" spans="2:2" x14ac:dyDescent="0.2">
      <c r="B95" s="251" t="s">
        <v>336</v>
      </c>
    </row>
    <row r="96" spans="2:2" x14ac:dyDescent="0.2">
      <c r="B96" s="251" t="s">
        <v>337</v>
      </c>
    </row>
    <row r="97" spans="2:11" x14ac:dyDescent="0.2">
      <c r="B97" s="251" t="s">
        <v>316</v>
      </c>
      <c r="G97" s="256" t="s">
        <v>317</v>
      </c>
      <c r="H97" s="256"/>
      <c r="I97" s="256"/>
      <c r="J97" s="256"/>
      <c r="K97" s="256"/>
    </row>
    <row r="98" spans="2:11" x14ac:dyDescent="0.2">
      <c r="B98" s="251"/>
    </row>
    <row r="99" spans="2:11" x14ac:dyDescent="0.2">
      <c r="B99" s="259"/>
    </row>
    <row r="100" spans="2:11" x14ac:dyDescent="0.2">
      <c r="B100" s="259"/>
    </row>
    <row r="101" spans="2:11" ht="15" x14ac:dyDescent="0.25">
      <c r="B101" s="115" t="s">
        <v>264</v>
      </c>
    </row>
    <row r="102" spans="2:11" x14ac:dyDescent="0.2">
      <c r="B102" t="s">
        <v>265</v>
      </c>
    </row>
    <row r="103" spans="2:11" x14ac:dyDescent="0.2">
      <c r="B103" t="s">
        <v>266</v>
      </c>
    </row>
    <row r="105" spans="2:11" ht="15" x14ac:dyDescent="0.25">
      <c r="B105" s="115" t="s">
        <v>171</v>
      </c>
    </row>
    <row r="106" spans="2:11" x14ac:dyDescent="0.2">
      <c r="B106" t="s">
        <v>172</v>
      </c>
    </row>
    <row r="107" spans="2:11" x14ac:dyDescent="0.2">
      <c r="B107" t="s">
        <v>173</v>
      </c>
    </row>
    <row r="108" spans="2:11" x14ac:dyDescent="0.2">
      <c r="B108" t="s">
        <v>174</v>
      </c>
    </row>
    <row r="110" spans="2:11" ht="15" x14ac:dyDescent="0.25">
      <c r="B110" s="115" t="s">
        <v>292</v>
      </c>
    </row>
    <row r="111" spans="2:11" x14ac:dyDescent="0.2">
      <c r="B111" t="s">
        <v>296</v>
      </c>
    </row>
    <row r="112" spans="2:11" x14ac:dyDescent="0.2">
      <c r="B112" t="s">
        <v>297</v>
      </c>
    </row>
    <row r="114" spans="2:14" ht="15" x14ac:dyDescent="0.25">
      <c r="B114" s="115" t="s">
        <v>270</v>
      </c>
    </row>
    <row r="115" spans="2:14" x14ac:dyDescent="0.2">
      <c r="B115" t="s">
        <v>271</v>
      </c>
    </row>
    <row r="116" spans="2:14" x14ac:dyDescent="0.2">
      <c r="B116" t="s">
        <v>272</v>
      </c>
    </row>
    <row r="117" spans="2:14" x14ac:dyDescent="0.2">
      <c r="B117" t="s">
        <v>273</v>
      </c>
    </row>
    <row r="119" spans="2:14" ht="15" x14ac:dyDescent="0.25">
      <c r="B119" s="115" t="s">
        <v>274</v>
      </c>
    </row>
    <row r="120" spans="2:14" x14ac:dyDescent="0.2">
      <c r="B120" s="288" t="s">
        <v>291</v>
      </c>
      <c r="C120" s="310"/>
      <c r="D120" s="310"/>
      <c r="E120" s="310"/>
      <c r="F120" s="310"/>
      <c r="G120" s="310"/>
      <c r="H120" s="147" t="s">
        <v>206</v>
      </c>
    </row>
    <row r="123" spans="2:14" hidden="1" x14ac:dyDescent="0.2">
      <c r="B123" s="132"/>
      <c r="C123" s="132"/>
      <c r="D123" s="132"/>
      <c r="E123" s="132"/>
      <c r="F123" s="132"/>
      <c r="G123" s="132"/>
      <c r="H123" s="132"/>
      <c r="I123" s="132"/>
      <c r="J123" s="132"/>
      <c r="K123" s="132"/>
      <c r="L123" s="132"/>
      <c r="M123" s="132"/>
      <c r="N123" s="132"/>
    </row>
    <row r="124" spans="2:14" hidden="1" x14ac:dyDescent="0.2">
      <c r="B124" s="132"/>
      <c r="C124" s="132"/>
      <c r="D124" s="132"/>
      <c r="E124" s="132"/>
      <c r="F124" s="132"/>
      <c r="G124" s="132"/>
      <c r="H124" s="146" t="s">
        <v>205</v>
      </c>
      <c r="I124" s="311" t="s">
        <v>198</v>
      </c>
      <c r="J124" s="312"/>
      <c r="K124" s="312"/>
      <c r="L124" s="132"/>
      <c r="M124" s="132"/>
      <c r="N124" s="132"/>
    </row>
    <row r="125" spans="2:14" hidden="1" x14ac:dyDescent="0.2">
      <c r="B125" s="262" t="s">
        <v>319</v>
      </c>
      <c r="C125" s="132"/>
      <c r="D125" s="132"/>
      <c r="E125" s="132"/>
      <c r="F125" s="132"/>
      <c r="G125" s="132"/>
      <c r="H125" s="146"/>
      <c r="I125" s="257"/>
      <c r="J125" s="257"/>
      <c r="K125" s="257"/>
      <c r="L125" s="132"/>
      <c r="M125" s="132"/>
      <c r="N125" s="132"/>
    </row>
    <row r="126" spans="2:14" hidden="1" x14ac:dyDescent="0.2">
      <c r="B126" s="132"/>
      <c r="C126" s="263" t="s">
        <v>322</v>
      </c>
      <c r="D126" s="132"/>
      <c r="E126" s="132"/>
      <c r="F126" s="132"/>
      <c r="G126" s="132"/>
      <c r="H126" s="146"/>
      <c r="I126" s="257"/>
      <c r="J126" s="257"/>
      <c r="K126" s="257"/>
      <c r="L126" s="132"/>
      <c r="M126" s="132"/>
      <c r="N126" s="132"/>
    </row>
    <row r="127" spans="2:14" hidden="1" x14ac:dyDescent="0.2">
      <c r="B127" s="132"/>
      <c r="C127" s="263" t="s">
        <v>323</v>
      </c>
      <c r="D127" s="132"/>
      <c r="E127" s="132"/>
      <c r="F127" s="132"/>
      <c r="G127" s="132"/>
      <c r="H127" s="146"/>
      <c r="I127" s="257"/>
      <c r="J127" s="257"/>
      <c r="K127" s="257"/>
      <c r="L127" s="132"/>
      <c r="M127" s="132"/>
      <c r="N127" s="132"/>
    </row>
    <row r="128" spans="2:14" hidden="1" x14ac:dyDescent="0.2">
      <c r="B128" s="132"/>
      <c r="C128" s="263" t="s">
        <v>320</v>
      </c>
      <c r="D128" s="132"/>
      <c r="E128" s="132"/>
      <c r="F128" s="132"/>
      <c r="G128" s="132"/>
      <c r="H128" s="146"/>
      <c r="I128" s="257"/>
      <c r="J128" s="257"/>
      <c r="K128" s="257"/>
      <c r="L128" s="132"/>
      <c r="M128" s="132"/>
      <c r="N128" s="132"/>
    </row>
    <row r="129" spans="2:14" hidden="1" x14ac:dyDescent="0.2">
      <c r="B129" s="132"/>
      <c r="C129" s="264" t="s">
        <v>324</v>
      </c>
      <c r="D129" s="132"/>
      <c r="E129" s="132"/>
      <c r="F129" s="132"/>
      <c r="G129" s="132"/>
      <c r="H129" s="146"/>
      <c r="I129" s="257"/>
      <c r="J129" s="257"/>
      <c r="K129" s="257"/>
      <c r="L129" s="132"/>
      <c r="M129" s="132"/>
      <c r="N129" s="132"/>
    </row>
    <row r="130" spans="2:14" hidden="1" x14ac:dyDescent="0.2">
      <c r="B130" s="132"/>
      <c r="C130" s="265" t="s">
        <v>321</v>
      </c>
      <c r="D130" s="132"/>
      <c r="E130" s="132"/>
      <c r="F130" s="132"/>
      <c r="G130" s="132"/>
      <c r="H130" s="132"/>
      <c r="I130" s="132"/>
      <c r="J130" s="132"/>
      <c r="K130" s="132"/>
      <c r="L130" s="132"/>
      <c r="M130" s="132"/>
      <c r="N130" s="132"/>
    </row>
    <row r="131" spans="2:14" hidden="1" x14ac:dyDescent="0.2">
      <c r="B131" s="132"/>
      <c r="C131" s="263" t="s">
        <v>325</v>
      </c>
      <c r="D131" s="132"/>
      <c r="E131" s="132"/>
      <c r="F131" s="132"/>
      <c r="G131" s="132"/>
      <c r="H131" s="132"/>
      <c r="I131" s="132"/>
      <c r="J131" s="132"/>
      <c r="K131" s="132"/>
      <c r="L131" s="132"/>
      <c r="M131" s="132"/>
      <c r="N131" s="132"/>
    </row>
    <row r="132" spans="2:14" hidden="1" x14ac:dyDescent="0.2">
      <c r="B132" s="132"/>
      <c r="C132" s="263"/>
      <c r="D132" s="132"/>
      <c r="E132" s="132"/>
      <c r="F132" s="132"/>
      <c r="G132" s="132"/>
      <c r="H132" s="132"/>
      <c r="I132" s="132"/>
      <c r="J132" s="132"/>
      <c r="K132" s="132"/>
      <c r="L132" s="132"/>
      <c r="M132" s="132"/>
      <c r="N132" s="132"/>
    </row>
  </sheetData>
  <sheetProtection password="9C9F" sheet="1" objects="1" scenarios="1" formatCells="0" formatColumns="0" formatRows="0"/>
  <mergeCells count="4">
    <mergeCell ref="B30:G30"/>
    <mergeCell ref="I124:K124"/>
    <mergeCell ref="B120:G120"/>
    <mergeCell ref="B54:I63"/>
  </mergeCells>
  <phoneticPr fontId="4" type="noConversion"/>
  <hyperlinks>
    <hyperlink ref="B30:G30" r:id="rId1" display="Daily Linked (A Daily Spending sheet for each Month)"/>
    <hyperlink ref="I124" r:id="rId2" tooltip="ƚontact us at support@simpleplanning.net" display="admin@simpleplanning.net"/>
    <hyperlink ref="B120:G120" r:id="rId3" display="Download the Budget Planner (click here)"/>
    <hyperlink ref="B43:J43" r:id="rId4" tooltip="Download the Budget Planner with Daily Tracking" display="Budget Planner with 12 Daily sheets - (When prompted, save the planner to your computer)"/>
    <hyperlink ref="B43:E43" r:id="rId5" tooltip="Download the Budget Planner with Daily Tracking" display="Budget Planner with 12 Daily sheets - (When prompted, save the planner to your computer)"/>
    <hyperlink ref="G97:J97" r:id="rId6" display="Download Budget Planner.xlsx"/>
    <hyperlink ref="G97:K97" r:id="rId7" display="Download Budget Planner_cleancopy.xlsx"/>
    <hyperlink ref="H6:M6" r:id="rId8" tooltip="Visit the Budget Planner Support page" display="http://www.simpleplanning.net/support/budgetplanner_help.html"/>
    <hyperlink ref="G6" r:id="rId9" tooltip="Visit the Budget Planner Support page" display="http://www.simpleplanning.net/support/budgetplanner_help.html"/>
    <hyperlink ref="I6:O6" r:id="rId10" tooltip="Visit the Budget Planner Support page" display="http://www.simpleplanning.net/support/budgetplanner_help.html"/>
  </hyperlinks>
  <pageMargins left="0.75" right="0.75" top="1" bottom="1" header="0.5" footer="0.5"/>
  <pageSetup orientation="portrait" horizontalDpi="300" verticalDpi="0" r:id="rId11"/>
  <headerFooter alignWithMargins="0"/>
  <drawing r:id="rId12"/>
  <legacy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Home</vt:lpstr>
      <vt:lpstr>Quick_Budget</vt:lpstr>
      <vt:lpstr>Budget_By_Month</vt:lpstr>
      <vt:lpstr>Tracking</vt:lpstr>
      <vt:lpstr>Comparison</vt:lpstr>
      <vt:lpstr>Spending_Analyzer</vt:lpstr>
      <vt:lpstr>Daily_Spending</vt:lpstr>
      <vt:lpstr>Help</vt:lpstr>
      <vt:lpstr>BBM_SPENDING</vt:lpstr>
      <vt:lpstr>BBMADDINCOME</vt:lpstr>
      <vt:lpstr>BBMADDROWS</vt:lpstr>
      <vt:lpstr>BUDGETM</vt:lpstr>
      <vt:lpstr>CADDINCOME</vt:lpstr>
      <vt:lpstr>CADDROWS</vt:lpstr>
      <vt:lpstr>CHARTMONTH</vt:lpstr>
      <vt:lpstr>HIDEBUDGET</vt:lpstr>
      <vt:lpstr>HIDETRACKING</vt:lpstr>
      <vt:lpstr>Jan</vt:lpstr>
      <vt:lpstr>MONTHSA</vt:lpstr>
      <vt:lpstr>MONTHSB</vt:lpstr>
      <vt:lpstr>MONTHSC</vt:lpstr>
      <vt:lpstr>MONTHSD</vt:lpstr>
      <vt:lpstr>MONTHSE</vt:lpstr>
      <vt:lpstr>OVERBUDGETRANK</vt:lpstr>
      <vt:lpstr>Budget_By_Month!Print_Area</vt:lpstr>
      <vt:lpstr>Comparison!Print_Area</vt:lpstr>
      <vt:lpstr>Daily_Spending!Print_Area</vt:lpstr>
      <vt:lpstr>Quick_Budget!Print_Area</vt:lpstr>
      <vt:lpstr>Spending_Analyzer!Print_Area</vt:lpstr>
      <vt:lpstr>Tracking!Print_Area</vt:lpstr>
      <vt:lpstr>QB_SPENDING</vt:lpstr>
      <vt:lpstr>QBADDINCOME</vt:lpstr>
      <vt:lpstr>QBADDROWS</vt:lpstr>
      <vt:lpstr>QBCALC</vt:lpstr>
      <vt:lpstr>QBMULTIPLE</vt:lpstr>
      <vt:lpstr>T_SPENDING</vt:lpstr>
      <vt:lpstr>TADDINCOME</vt:lpstr>
      <vt:lpstr>TADDROWS</vt:lpstr>
      <vt:lpstr>TRACKING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Simpleplanning.com</dc:creator>
  <cp:lastModifiedBy>Simpleplanning</cp:lastModifiedBy>
  <cp:lastPrinted>2013-01-24T03:55:03Z</cp:lastPrinted>
  <dcterms:created xsi:type="dcterms:W3CDTF">2004-09-21T21:22:15Z</dcterms:created>
  <dcterms:modified xsi:type="dcterms:W3CDTF">2017-11-17T04:22:53Z</dcterms:modified>
</cp:coreProperties>
</file>